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20" windowWidth="15180" windowHeight="8832"/>
  </bookViews>
  <sheets>
    <sheet name="2014" sheetId="1" r:id="rId1"/>
  </sheets>
  <definedNames>
    <definedName name="_xlnm._FilterDatabase" localSheetId="0" hidden="1">'2014'!$A$6:$H$655</definedName>
    <definedName name="_xlnm.Print_Titles" localSheetId="0">'2014'!$13:$13</definedName>
    <definedName name="_xlnm.Print_Area" localSheetId="0">'2014'!$A$1:$D$327</definedName>
  </definedNames>
  <calcPr calcId="114210" fullCalcOnLoad="1"/>
</workbook>
</file>

<file path=xl/calcChain.xml><?xml version="1.0" encoding="utf-8"?>
<calcChain xmlns="http://schemas.openxmlformats.org/spreadsheetml/2006/main">
  <c r="D239" i="1"/>
  <c r="D244"/>
  <c r="D243"/>
  <c r="D109"/>
  <c r="D123"/>
  <c r="D122"/>
  <c r="D126"/>
  <c r="D125"/>
  <c r="D129"/>
  <c r="D128"/>
  <c r="D132"/>
  <c r="D135"/>
  <c r="D134"/>
  <c r="D131"/>
  <c r="D137"/>
  <c r="D136"/>
  <c r="D121"/>
  <c r="D85"/>
  <c r="D84"/>
  <c r="D83"/>
  <c r="D82"/>
  <c r="D89"/>
  <c r="D88"/>
  <c r="D87"/>
  <c r="D91"/>
  <c r="D90"/>
  <c r="D86"/>
  <c r="D94"/>
  <c r="D93"/>
  <c r="D81"/>
  <c r="D154"/>
  <c r="D323"/>
  <c r="D309"/>
  <c r="D306"/>
  <c r="D251"/>
  <c r="D174"/>
  <c r="D213"/>
  <c r="D208"/>
  <c r="D200"/>
  <c r="D192"/>
  <c r="D152"/>
  <c r="D159"/>
  <c r="D157"/>
  <c r="D151"/>
  <c r="D162"/>
  <c r="D161"/>
  <c r="D166"/>
  <c r="D165"/>
  <c r="D164"/>
  <c r="D160"/>
  <c r="D168"/>
  <c r="D167"/>
  <c r="D149"/>
  <c r="D69"/>
  <c r="D68"/>
  <c r="D73"/>
  <c r="D72"/>
  <c r="D71"/>
  <c r="D67"/>
  <c r="D242"/>
  <c r="D275"/>
  <c r="D238"/>
  <c r="D235"/>
  <c r="D272"/>
  <c r="D228"/>
  <c r="D317"/>
  <c r="D302"/>
  <c r="D117"/>
  <c r="D116"/>
  <c r="D115"/>
  <c r="D119"/>
  <c r="D118"/>
  <c r="D114"/>
  <c r="D145"/>
  <c r="D99"/>
  <c r="D105"/>
  <c r="D104"/>
  <c r="D108"/>
  <c r="D112"/>
  <c r="D111"/>
  <c r="D110"/>
  <c r="D103"/>
  <c r="D59"/>
  <c r="D58"/>
  <c r="D57"/>
  <c r="D61"/>
  <c r="D60"/>
  <c r="D56"/>
  <c r="B61"/>
  <c r="B60"/>
  <c r="D54"/>
  <c r="D20"/>
  <c r="D219"/>
  <c r="D218"/>
  <c r="D217"/>
  <c r="D216"/>
  <c r="D305"/>
  <c r="D304"/>
  <c r="D313"/>
  <c r="D312"/>
  <c r="D316"/>
  <c r="D315"/>
  <c r="D319"/>
  <c r="D318"/>
  <c r="D322"/>
  <c r="D321"/>
  <c r="D325"/>
  <c r="D324"/>
  <c r="D308"/>
  <c r="D310"/>
  <c r="D307"/>
  <c r="D303"/>
  <c r="D19"/>
  <c r="D18"/>
  <c r="D17"/>
  <c r="D23"/>
  <c r="D22"/>
  <c r="D21"/>
  <c r="D16"/>
  <c r="D142"/>
  <c r="D144"/>
  <c r="D141"/>
  <c r="D147"/>
  <c r="D146"/>
  <c r="D139"/>
  <c r="D34"/>
  <c r="D33"/>
  <c r="D38"/>
  <c r="D37"/>
  <c r="D36"/>
  <c r="D42"/>
  <c r="D41"/>
  <c r="D40"/>
  <c r="D46"/>
  <c r="D45"/>
  <c r="D44"/>
  <c r="D50"/>
  <c r="D49"/>
  <c r="D53"/>
  <c r="D48"/>
  <c r="D65"/>
  <c r="D64"/>
  <c r="D63"/>
  <c r="D55"/>
  <c r="D77"/>
  <c r="D76"/>
  <c r="D75"/>
  <c r="D194"/>
  <c r="D196"/>
  <c r="D193"/>
  <c r="D301"/>
  <c r="D300"/>
  <c r="D299"/>
  <c r="D297"/>
  <c r="D214"/>
  <c r="D191"/>
  <c r="D190"/>
  <c r="D199"/>
  <c r="D198"/>
  <c r="D188"/>
  <c r="D204"/>
  <c r="D203"/>
  <c r="D207"/>
  <c r="D210"/>
  <c r="D209"/>
  <c r="D206"/>
  <c r="D212"/>
  <c r="D211"/>
  <c r="D295"/>
  <c r="D294"/>
  <c r="D292"/>
  <c r="D268"/>
  <c r="D267"/>
  <c r="D271"/>
  <c r="D270"/>
  <c r="D274"/>
  <c r="D273"/>
  <c r="D278"/>
  <c r="D277"/>
  <c r="D281"/>
  <c r="D280"/>
  <c r="D287"/>
  <c r="D286"/>
  <c r="D284"/>
  <c r="D283"/>
  <c r="D290"/>
  <c r="D289"/>
  <c r="D276"/>
  <c r="D250"/>
  <c r="D249"/>
  <c r="D248"/>
  <c r="D254"/>
  <c r="D256"/>
  <c r="D253"/>
  <c r="D259"/>
  <c r="D258"/>
  <c r="D262"/>
  <c r="D261"/>
  <c r="D224"/>
  <c r="D223"/>
  <c r="D227"/>
  <c r="D226"/>
  <c r="D230"/>
  <c r="D229"/>
  <c r="D222"/>
  <c r="D234"/>
  <c r="D233"/>
  <c r="D237"/>
  <c r="D236"/>
  <c r="D232"/>
  <c r="D241"/>
  <c r="D240"/>
  <c r="D220"/>
  <c r="D181"/>
  <c r="D180"/>
  <c r="D184"/>
  <c r="D183"/>
  <c r="D179"/>
  <c r="D177"/>
  <c r="D173"/>
  <c r="D175"/>
  <c r="D172"/>
  <c r="D170"/>
  <c r="D98"/>
  <c r="D97"/>
  <c r="D101"/>
  <c r="D100"/>
  <c r="D28"/>
  <c r="D27"/>
  <c r="D26"/>
  <c r="D25"/>
  <c r="D52"/>
  <c r="D107"/>
  <c r="D158"/>
  <c r="D155"/>
  <c r="D153"/>
  <c r="D32"/>
  <c r="D30"/>
  <c r="D14"/>
  <c r="D202"/>
  <c r="D201"/>
  <c r="D96"/>
  <c r="D252"/>
  <c r="D246"/>
  <c r="D266"/>
  <c r="D264"/>
  <c r="D186"/>
  <c r="D189"/>
  <c r="D79"/>
  <c r="D327"/>
</calcChain>
</file>

<file path=xl/sharedStrings.xml><?xml version="1.0" encoding="utf-8"?>
<sst xmlns="http://schemas.openxmlformats.org/spreadsheetml/2006/main" count="640" uniqueCount="280">
  <si>
    <t>Социальные выплаты гражданам, кроме публичных нормативных  социальных выплат</t>
  </si>
  <si>
    <t>01 2 0601</t>
  </si>
  <si>
    <t>02 2 0800</t>
  </si>
  <si>
    <t>Подпрограмма  "Прочие  мероприятия  в  сфере  образования"</t>
  </si>
  <si>
    <t>Совершенствование  организации  питьевого режима в образовательных учреждениях</t>
  </si>
  <si>
    <t>Внедрение  современных  образовательных  технологий  в  общеобразовательных  учреждениях</t>
  </si>
  <si>
    <t>Мероприятия  в  сфере  социальной  политики</t>
  </si>
  <si>
    <t>Организация  спортивно-массовых  мероприятий</t>
  </si>
  <si>
    <t>Реализация  мероприятий  направленных  на  обучение  плаванию  детей  дошкольных  образовательных  учреждений  в  городе  Лыткарино</t>
  </si>
  <si>
    <t>05 0 0900</t>
  </si>
  <si>
    <t>Мероприятия  в  сфере  физкультуры  и  спорта</t>
  </si>
  <si>
    <t>05 0 0901</t>
  </si>
  <si>
    <t>05 0 0902</t>
  </si>
  <si>
    <t>Мероприятия  в  сфере  молодежной  политики</t>
  </si>
  <si>
    <t>06 0 1000</t>
  </si>
  <si>
    <t xml:space="preserve">Упорядочение  документов  постоянного  хранения </t>
  </si>
  <si>
    <t xml:space="preserve">Мероприятия  по  архивному  делу  </t>
  </si>
  <si>
    <t>07 0 1100</t>
  </si>
  <si>
    <t>07 0 1101</t>
  </si>
  <si>
    <t>Подпрограмма  "Повышение  уровня  пожарной  безопасности, обеспечение  безопасности  людей  на  водных  объектах,  развитие  гражданской  обороны,  защита  населения  и  территории  города  Лыткарино  от  чрезвычайных  ситуаций  природного  и  техногенного  характера"</t>
  </si>
  <si>
    <t>Снижение  рисков  и  смягчение  последствий  чрезвычайных  ситуаций  природного  и  техногенного  характера</t>
  </si>
  <si>
    <t>Монтаж  охранно-тревожной  сигнализации  (с  выводом  на  ПЦО)</t>
  </si>
  <si>
    <t>08 1 1200</t>
  </si>
  <si>
    <t>08 1 1201</t>
  </si>
  <si>
    <t>Мероприятия  в  области  национальной безопасности  и  правоохранительной  деятельности</t>
  </si>
  <si>
    <t>08 1 1202</t>
  </si>
  <si>
    <t>08 1 1203</t>
  </si>
  <si>
    <t>08 2 1200</t>
  </si>
  <si>
    <t>08 2 1204</t>
  </si>
  <si>
    <t>08 2 1205</t>
  </si>
  <si>
    <t>08 2 1206</t>
  </si>
  <si>
    <t>Подпрограмма "Обеспечение  жильем  молодых  семей"  на  2014-2018  годы</t>
  </si>
  <si>
    <t>Социальные выплаты гражданам, кроме публичных</t>
  </si>
  <si>
    <t>09 1 0000</t>
  </si>
  <si>
    <t>09 1 1300</t>
  </si>
  <si>
    <t xml:space="preserve">Расходы  местного  бюджета  на  софинансирование  субсидии  молодым  семьям  на  приобретение  жилья </t>
  </si>
  <si>
    <t>Капитальный  ремонт  объектов  теплоснабжения</t>
  </si>
  <si>
    <t>Мероприятия  по  озеленению</t>
  </si>
  <si>
    <t>Мероприятия  по  организации  уличного  освещения</t>
  </si>
  <si>
    <t>02 1 1401</t>
  </si>
  <si>
    <t>02 3 1402</t>
  </si>
  <si>
    <t>10 0 1500</t>
  </si>
  <si>
    <t>Мероприятия  по  благоустройству  города</t>
  </si>
  <si>
    <t>10 0 1501</t>
  </si>
  <si>
    <t>10 0 1502</t>
  </si>
  <si>
    <t>Прочие  мероприятия  по  благоустройству  города</t>
  </si>
  <si>
    <t>10 0 1503</t>
  </si>
  <si>
    <t>Подпрограмма  "Мероприятия  для  подростков  и  молодежи  города  Лыткарино"</t>
  </si>
  <si>
    <t>Организация  отдыха  детей  и  подростков граждан  Российской  Федерации,   имеющих  место  жительства  в  городе  Лыткарино, в  санаторно-курортных  учреждениях  и  загородных  оздоровительных  лагерях</t>
  </si>
  <si>
    <t>Организация  отдыха  детей  и  подростков  в   лагерях  с  дневным  пребыванием  на  базе  школ  города</t>
  </si>
  <si>
    <t>Изготовление  социальной  рекламы  по  пропаганде  безопасности  дорожного  движения</t>
  </si>
  <si>
    <t>Вывоз  брошенных  автотранспортных  средств</t>
  </si>
  <si>
    <t>Установка,замена  и  ремонт  дорожных  знаков  на  улично-дорожной сети города  Лыткарино</t>
  </si>
  <si>
    <t>12 0 1600</t>
  </si>
  <si>
    <t>12 0 1601</t>
  </si>
  <si>
    <t>12 0 1602</t>
  </si>
  <si>
    <t>12 0 1603</t>
  </si>
  <si>
    <t>12 0 1700</t>
  </si>
  <si>
    <t>12 0 1701</t>
  </si>
  <si>
    <t>12 0 1702</t>
  </si>
  <si>
    <t>12 0 1703</t>
  </si>
  <si>
    <t>12 0 1704</t>
  </si>
  <si>
    <t>Создание  системы  непрерывного  обучения  детей  правилам безопасного  поведения на  дорогах  и  улицах</t>
  </si>
  <si>
    <t>12 0 1705</t>
  </si>
  <si>
    <t>Мероприятия  по  повышению  энергетической  эффективности  в  бюджетном  секторе  города  Лыткарино</t>
  </si>
  <si>
    <t>13 0 1800</t>
  </si>
  <si>
    <t>Расходы  на  содержание  имущества,  находящегося  в  муниципальной  собственности  на  основании  заключенных  договоров  пожизненного  содержания  с  иждевением  за  переданное  в  муниципальную  собственность  жильё</t>
  </si>
  <si>
    <t>Празднование  Декады  милосердия, Дня  инвалидов  и  Дня  пожилого  человека</t>
  </si>
  <si>
    <t>Публичные нормативные социальные выплаты гражданам*</t>
  </si>
  <si>
    <t xml:space="preserve">Выплаты  денежной  компенсации  гражданам  за  переданное  в  муниципальную собственность  жилье* </t>
  </si>
  <si>
    <t>Расходы  на  социальные  услуги  по  договорам  пожизненного  содержания  с  иждевением  за  переданное  в  муниципальную  собственность  жильё  и  на  поздравления  с  днём  рождения</t>
  </si>
  <si>
    <t xml:space="preserve">Расходы  на  содержание  имущества,  находящегося  в  муниципальной  собственности </t>
  </si>
  <si>
    <t>14 0 1900</t>
  </si>
  <si>
    <t>14 0 1901</t>
  </si>
  <si>
    <t>14 0 2000</t>
  </si>
  <si>
    <t>14 0 2001</t>
  </si>
  <si>
    <t>14 0 2002</t>
  </si>
  <si>
    <t>14 0 2003</t>
  </si>
  <si>
    <t>14 0 2004</t>
  </si>
  <si>
    <t>14 0 2005</t>
  </si>
  <si>
    <t>Предоставление  финансовой  поддержки  в  виде  субсидии  социально ориентированным  некоммерческим  организациям,  осуществляющим  свою  деятельность  на  территории  города  Лыткарино</t>
  </si>
  <si>
    <t>14 0 2059</t>
  </si>
  <si>
    <t>01 1 2101</t>
  </si>
  <si>
    <t>02 3 2103</t>
  </si>
  <si>
    <t>03 1 2104</t>
  </si>
  <si>
    <t>10 0 2106</t>
  </si>
  <si>
    <t>10 0 2107</t>
  </si>
  <si>
    <t>11 1 1000</t>
  </si>
  <si>
    <t>01 1 2201</t>
  </si>
  <si>
    <t>03 1 2202</t>
  </si>
  <si>
    <t>05 0 2203</t>
  </si>
  <si>
    <t>05 0 2204</t>
  </si>
  <si>
    <t>10 0 2205</t>
  </si>
  <si>
    <t>03 3 2105</t>
  </si>
  <si>
    <t>03 4 0700</t>
  </si>
  <si>
    <t>14 0 0000</t>
  </si>
  <si>
    <t xml:space="preserve">Бюджетные инвестиции </t>
  </si>
  <si>
    <t>400</t>
  </si>
  <si>
    <t>Капитальные вложения в объекты недвижимого имущества государственной (муниципальной) собственности</t>
  </si>
  <si>
    <t>Субсидии бюджетным учреждениям</t>
  </si>
  <si>
    <t>Предоставление субсидий бюджетным, автономным учреждениям и иным некоммерческим организациям</t>
  </si>
  <si>
    <t>600</t>
  </si>
  <si>
    <t>Закупка товаров, работ и услуг для государственных (муниципальных) нужд</t>
  </si>
  <si>
    <t>Социальное обеспечение и иные выплаты населению</t>
  </si>
  <si>
    <t>610</t>
  </si>
  <si>
    <t>Прочая  закупка  товаров, работ  и  услуг  для  муниципальных  нужд</t>
  </si>
  <si>
    <t>Подпрограмма " Развитие  здравоохранения  города  Лыткарино"</t>
  </si>
  <si>
    <t>Подпрограмма  "Кадровое  обеспечение  системы  здравоохранения"</t>
  </si>
  <si>
    <t>Мероприятия  в  сфере  здравоохранения</t>
  </si>
  <si>
    <t>Подпрограмма  "Сохранение  объекта  культурного  наследия  усадьбы  "Лыткарино"  в  городе  Лыткарино"</t>
  </si>
  <si>
    <t>Ремонтно-реставрационные  работы  в  главном  доме  усадьбы  "Лыткарино"</t>
  </si>
  <si>
    <t>Приобретение  музейных  экспонатов</t>
  </si>
  <si>
    <t>Подпрограмма  "Истоки"</t>
  </si>
  <si>
    <t>Подпрограмма  "Развитие  библиотечного  дела  в  городе  Лыткарино"</t>
  </si>
  <si>
    <t>Приобретение  мебели  для  библиотек</t>
  </si>
  <si>
    <t>Мероприятия  в  сфере  культуры  и  кинематографии</t>
  </si>
  <si>
    <t xml:space="preserve">Мероприятия  по разработке  проектов  для  обеспечения  безопасности  здания  музея </t>
  </si>
  <si>
    <t>Подпрограмма  "Ликвидация  очереди  в  муниципальные  дошкольные  образовательные  учреждения"</t>
  </si>
  <si>
    <t>Подпрограмма "Укрепление  материально-технической  базы  образовательных  учреждений"</t>
  </si>
  <si>
    <t xml:space="preserve">Капитальный  ремонт зданий  и  помещений  дошкольных  образовательных  учреждений </t>
  </si>
  <si>
    <t>Мероприятия  в  сфере  образования</t>
  </si>
  <si>
    <t>410</t>
  </si>
  <si>
    <t>Субсидии некоммерческим организациям (за исключением государственных (муниципальных) учреждений)</t>
  </si>
  <si>
    <t>Муниципальная  программа  "Здравоохранение  города  Лыткарино " на 2014-2016 годы,</t>
  </si>
  <si>
    <t>Муниципальная  программа  "Образование  города  Лыткарино"  на  2014-2016  годы,</t>
  </si>
  <si>
    <t>Муниципальная    программа  "Жилище  города Лыткарино"  на 2014-2024 годы</t>
  </si>
  <si>
    <t>Муниципальная  программа  "Развитие  жилищно-коммунального  хозяйства  города  Лыткарино" на 2014-2016 годы,</t>
  </si>
  <si>
    <t>Муниципальная  программа  "Развитие  и  функционирование  дорожно-транспортного  комплекса  города  Лыткарино"  на  2014-2016  годы,</t>
  </si>
  <si>
    <t>Муниципальная  программа  "Энергосбережение  и  повышение  энергетической  эффективности  на  2014-2020 годы,</t>
  </si>
  <si>
    <t xml:space="preserve">Наименования </t>
  </si>
  <si>
    <t>ЦСР</t>
  </si>
  <si>
    <t>ВР</t>
  </si>
  <si>
    <t>в том числе:</t>
  </si>
  <si>
    <t>01 0 0000</t>
  </si>
  <si>
    <t>01 1 0000</t>
  </si>
  <si>
    <t>01 2 0000</t>
  </si>
  <si>
    <t>02 0 0000</t>
  </si>
  <si>
    <t>02 1 0000</t>
  </si>
  <si>
    <t>02 2 0000</t>
  </si>
  <si>
    <t>02 3 0000</t>
  </si>
  <si>
    <t>02 4 0000</t>
  </si>
  <si>
    <t>03 0 0000</t>
  </si>
  <si>
    <t>03 1 0000</t>
  </si>
  <si>
    <t>03 2 0000</t>
  </si>
  <si>
    <t>03 3 0000</t>
  </si>
  <si>
    <t>03 4 0000</t>
  </si>
  <si>
    <t>04 0 0000</t>
  </si>
  <si>
    <t>05 0 0000</t>
  </si>
  <si>
    <t>06 0 0000</t>
  </si>
  <si>
    <t>07 0 0000</t>
  </si>
  <si>
    <t>08 0 0000</t>
  </si>
  <si>
    <t>08 1 0000</t>
  </si>
  <si>
    <t>08 2 0000</t>
  </si>
  <si>
    <t>09 0 0000</t>
  </si>
  <si>
    <t>11 0 0000</t>
  </si>
  <si>
    <t>11 1 0000</t>
  </si>
  <si>
    <t>11 2 0000</t>
  </si>
  <si>
    <t>12 0 0000</t>
  </si>
  <si>
    <t>13 0 0000</t>
  </si>
  <si>
    <t>10 0 0000</t>
  </si>
  <si>
    <t>Иные бюджетные ассигнования</t>
  </si>
  <si>
    <t>Субсидии юридическим лицам (кроме некоммерческих организаций), индивидуальным предпринимателям, физическим лицам</t>
  </si>
  <si>
    <t>200</t>
  </si>
  <si>
    <t>240</t>
  </si>
  <si>
    <t>Иные закупки товаров, работ и услуг для обеспечения государственных (муниципальных) нужд</t>
  </si>
  <si>
    <t>01 1 2200</t>
  </si>
  <si>
    <t>03 1 2200</t>
  </si>
  <si>
    <t>05 0 2200</t>
  </si>
  <si>
    <t xml:space="preserve">Капитальный  ремонт  </t>
  </si>
  <si>
    <t>01 1 2100</t>
  </si>
  <si>
    <t xml:space="preserve">Капитальный  ремонт  зданий  и  помещений  МУЗ  "Центральная  городская  больница  города Лыткарино" </t>
  </si>
  <si>
    <t>Приобретение  оборудования</t>
  </si>
  <si>
    <t>02 1 1400</t>
  </si>
  <si>
    <t>Проведение  городского  профессионального  конкурса среди  медицинских работников "Лучший  по  профессии"</t>
  </si>
  <si>
    <t>01 2 0600</t>
  </si>
  <si>
    <t>04 0 0002</t>
  </si>
  <si>
    <t>04 0 0004</t>
  </si>
  <si>
    <t xml:space="preserve">Разработка  проектов  по  восстановлению  усадебного  парка, благоустройству  территории  музея  </t>
  </si>
  <si>
    <t>02 1 1207</t>
  </si>
  <si>
    <t>02 1 1200</t>
  </si>
  <si>
    <t>02 3 1400</t>
  </si>
  <si>
    <t>Капитальный  ремонт  библиотек</t>
  </si>
  <si>
    <t>02 3 2100</t>
  </si>
  <si>
    <t>03 1 2100</t>
  </si>
  <si>
    <t>Подпрограмма  "Улучшение  качества  питания  обучающихся в образовательных  учреждениях"</t>
  </si>
  <si>
    <t>03 2 0001</t>
  </si>
  <si>
    <t>Замена  фильтров  на  воду  пищеблоков  в  дошкольных  и  общеобразовательных  учреждениях</t>
  </si>
  <si>
    <t>03 2 0002</t>
  </si>
  <si>
    <t>03 3 2100</t>
  </si>
  <si>
    <t>03 3 0001</t>
  </si>
  <si>
    <t>03 4 0459</t>
  </si>
  <si>
    <t>03 4 0559</t>
  </si>
  <si>
    <t>Оборудование (ремонт) теневыми  навесами  игровых  площадок   в  дошкольных  образовательных  учреждениях</t>
  </si>
  <si>
    <t>03 3 0002</t>
  </si>
  <si>
    <t>Совершенствование  использования  архивных  документов</t>
  </si>
  <si>
    <t>Мероприятия  по  антитеррористической  защищенности  населения  и  объектов  жизнеобеспечения  города  Лыткарино</t>
  </si>
  <si>
    <t>Капитальный  ремонт</t>
  </si>
  <si>
    <t>10 0 2100</t>
  </si>
  <si>
    <t>10 0 2200</t>
  </si>
  <si>
    <t>Мероприятия  по  благоустройству  территории  музея</t>
  </si>
  <si>
    <t>03 4 0001</t>
  </si>
  <si>
    <t>02 2 0700</t>
  </si>
  <si>
    <t>02 1 0959</t>
  </si>
  <si>
    <t>02 4 0959</t>
  </si>
  <si>
    <t>14 0 2006</t>
  </si>
  <si>
    <t>Ремонт  и  содержание  внутриквартальных  дорог</t>
  </si>
  <si>
    <t>Разработка  и  утверждение  проекта  организации  дорожного  движения  в  городе  Лыткарино</t>
  </si>
  <si>
    <t xml:space="preserve">Содержание,  ремонт  автомобильных  дорог  общего  пользования   </t>
  </si>
  <si>
    <t>Капитальный ремонт  автомобильных  дорог общего  пользования  за  счет  средств  дорожного  фонда</t>
  </si>
  <si>
    <t>Приобретение  компьютерной  техники, оборудования  и  расходных  материалов для городских  ресурсных центров</t>
  </si>
  <si>
    <t>Благоустройство  территорий  общеобразовательных  учреждений  (снос (обрезка)аварийных  деревьев)</t>
  </si>
  <si>
    <t>Благоустройство  территорий  дошкольных  образовательных  учреждений  (снос (обрезка)аварийных  деревьев)</t>
  </si>
  <si>
    <t>11 2 0003</t>
  </si>
  <si>
    <t>11 2 0002</t>
  </si>
  <si>
    <t>11 2 0001</t>
  </si>
  <si>
    <t>02 1 2100</t>
  </si>
  <si>
    <t>Выплаты  гражданам,  имеющим  звания:  "Почётный  гражданин г.Лыткарино" "Почётный  работник  здравоохранения г.Лыткарино"."Почётный  работник  образования г.Лыткарино",  "Почётный  работник  культуры  г.Лыткарино",*</t>
  </si>
  <si>
    <t>Подпрограмма "Прочие  мероприятия  в  сфере  культуры"</t>
  </si>
  <si>
    <t>02 5 0000</t>
  </si>
  <si>
    <t>02 5 0800</t>
  </si>
  <si>
    <t>07 0 1103</t>
  </si>
  <si>
    <t>Организация  выездного  палаточного  лагеря  актива  старшекласcников  общеобразовательных  учреждений  города  Лыткарино</t>
  </si>
  <si>
    <t xml:space="preserve">Ремонт, содержание   дорог </t>
  </si>
  <si>
    <t xml:space="preserve">Капитальный  ремонт здания   бывшего  дошкольного образовательного учреждения "Василёк" </t>
  </si>
  <si>
    <t xml:space="preserve"> Организация безбарьерного  доступа к  объектам  социальной  инфраструктуры </t>
  </si>
  <si>
    <t>Проведение  текущего  и  капитального  ремонта  квартир для детей-сирот,  предоставляемых   им  в  2014  году  по  договорам  социального  найма</t>
  </si>
  <si>
    <t>Подпрограмма "Строительство,реконструкция, модернизация  и  благоустройство   территорий  объектов  культуры  города  Лыткарино"</t>
  </si>
  <si>
    <t>Мероприятия  по обеспечению пожарной  безопасности</t>
  </si>
  <si>
    <t>Мероприятия  по обеспечению безопасности  дорожного  движения</t>
  </si>
  <si>
    <r>
      <t xml:space="preserve">Мероприятия  по  гражданской  обороне  и  </t>
    </r>
    <r>
      <rPr>
        <sz val="12"/>
        <rFont val="Times New Roman Cyr"/>
        <charset val="204"/>
      </rPr>
      <t>защите</t>
    </r>
    <r>
      <rPr>
        <sz val="12"/>
        <rFont val="Times New Roman Cyr"/>
        <family val="1"/>
        <charset val="204"/>
      </rPr>
      <t xml:space="preserve">  населения  на  территории  города  Лыткарино</t>
    </r>
  </si>
  <si>
    <r>
      <t xml:space="preserve">Подпрограмма  "Профилактика  правонарушений, обеспечение  антитеррористической  защиты  населения  города  Лыткарино,  противодействие  </t>
    </r>
    <r>
      <rPr>
        <sz val="12"/>
        <rFont val="Times New Roman Cyr"/>
        <charset val="204"/>
      </rPr>
      <t xml:space="preserve">экстремистской </t>
    </r>
    <r>
      <rPr>
        <sz val="12"/>
        <rFont val="Times New Roman Cyr"/>
        <family val="1"/>
        <charset val="204"/>
      </rPr>
      <t xml:space="preserve"> деятельности"</t>
    </r>
  </si>
  <si>
    <r>
      <t xml:space="preserve">Мероприятия  по  противодействию  </t>
    </r>
    <r>
      <rPr>
        <sz val="12"/>
        <rFont val="Times New Roman Cyr"/>
        <charset val="204"/>
      </rPr>
      <t>экстремистской</t>
    </r>
    <r>
      <rPr>
        <sz val="12"/>
        <rFont val="Times New Roman Cyr"/>
        <family val="1"/>
        <charset val="204"/>
      </rPr>
      <t xml:space="preserve">  деятельности</t>
    </r>
  </si>
  <si>
    <r>
      <t>Подпрограмма  "Развитие  системы  отдыха  и  оздоровления  детей  и  подростков  города  Лыткарино  в  период  школьных  каникул"</t>
    </r>
    <r>
      <rPr>
        <sz val="12"/>
        <color indexed="10"/>
        <rFont val="Times New Roman Cyr"/>
        <charset val="204"/>
      </rPr>
      <t/>
    </r>
  </si>
  <si>
    <t>Итого по муниципальным программам города  Лыткарино:</t>
  </si>
  <si>
    <t>(тыс.руб.)</t>
  </si>
  <si>
    <t>Сумма</t>
  </si>
  <si>
    <t>Бюджетные инвестиции в  объекты  капитального  строительства  муниципальной  собственности</t>
  </si>
  <si>
    <t>Капитальные вложения в проектирование  и  строительство  станции  скорой  медицинской  помощи</t>
  </si>
  <si>
    <t>Капитальные  вложения  в  строительство  станции  водоподготовки  и  резервуаров  чистой  воды(станции  обезжелезивания)  на  ВЗУ  №2  с  инженерными  коммуникациями</t>
  </si>
  <si>
    <t xml:space="preserve">Капитальные вложения в проектно-изыскательские  работы  и  строительство здания  дошкольного  образовательного учреждения  по  адресу  ул.Спортивная д.3а  на 140 мест  с бассейном </t>
  </si>
  <si>
    <t xml:space="preserve">Капитальные вложения в проектирование  и  строительство  физкультурно-оздоровительного  комплекса  с  крытым  катком  </t>
  </si>
  <si>
    <t>Капитальные вложения в проектирование и строительство  быстровозводимого физкультурно-оздоровительного  комплекса</t>
  </si>
  <si>
    <t>Повышение доступности и качества  реабилитационных услуг для инвалидов и маломобильных групп населения</t>
  </si>
  <si>
    <t>02 1 2102</t>
  </si>
  <si>
    <t>Капитальный  ремонт  объектов  жилого  фонда</t>
  </si>
  <si>
    <t>Муниципальная  программа "Культура  города  Лыткарино"  на  2014-2016  годы,</t>
  </si>
  <si>
    <t>Муниципальная  программа  "Доступная  среда  города  Лыткарино"  на  2014-2016 годы,</t>
  </si>
  <si>
    <t>Муниципальная  программа  "Физическая  культура  и  спорт  города  Лыткарино"  на  2014-2016 годы,</t>
  </si>
  <si>
    <t>Муниципальная  программа  "Комплексные  меры  по  профилактике  наркомании,токсикомании,алкоголизма, правонарушений  и  безнадзорности  на  территории  города  Лыткарино" на  2014-2016 годы,</t>
  </si>
  <si>
    <t>Муниципальная  программа  "Архив  города  Лыткарино  на  2014-2016 годы",</t>
  </si>
  <si>
    <t>Муниципальная  программа  "Безопасность  города  Лыткарино"  на  2014-2016 годы,</t>
  </si>
  <si>
    <t xml:space="preserve">Муниципальная  программа  "Молодое  поколение  города  Лыткарино"  на  2014-2016 годы,  </t>
  </si>
  <si>
    <t xml:space="preserve">Ведомственная  целевая  программа  "Забота"  на  2014год,  </t>
  </si>
  <si>
    <t>Дополнительные  меры  социальной  поддержки  отдельным  категориям  граждан</t>
  </si>
  <si>
    <t>к  изменениям  и  дополнениям</t>
  </si>
  <si>
    <t>к  бюджету  города Лыткарино  на  2014 год</t>
  </si>
  <si>
    <t>Приобретение  компьютерного   оборудования</t>
  </si>
  <si>
    <t>02 3 1403</t>
  </si>
  <si>
    <t>Приобретение  оборудования  для  дошкольных  учреждений</t>
  </si>
  <si>
    <t>03 3 1400</t>
  </si>
  <si>
    <t>03 3 1404</t>
  </si>
  <si>
    <t xml:space="preserve">Капитальный  ремонт зданий  и  помещений   образовательных  учреждений </t>
  </si>
  <si>
    <t>03 3 2109</t>
  </si>
  <si>
    <t>Расходы  на  капитальный  ремонт  МУ ДК "Центр молодежи"</t>
  </si>
  <si>
    <t>02 4 2100</t>
  </si>
  <si>
    <t>02 4 2108</t>
  </si>
  <si>
    <t xml:space="preserve">Проектирование  и  строительство   здания  дошкольного  образовательного  учреждения  по  адресу  ул. Первомайская, д.5а на 120 мест </t>
  </si>
  <si>
    <t>03 1 2206</t>
  </si>
  <si>
    <t>Расходы  за  счет  средств  иныхе межбюджетных транcфертов в форме дотаций, предоставляемые из бюджета Московской области бюджетам муниципальных образований Московской области, на 2014 год</t>
  </si>
  <si>
    <t>05 0 6501</t>
  </si>
  <si>
    <t>Расходы  за  счет  субсидии бюджетам муниципальных образований Московской области на государственную поддержку частных дошкольных образовательных организаций в Московской области с целью возмещения расходов на присмотр и уход, содержание имущества и арендную плату за использование помещений на 2014 год</t>
  </si>
  <si>
    <t>03 1 6233</t>
  </si>
  <si>
    <t>Расходы  за  счет  средств  субсидии из бюджета Московской области бюджетам муниципальных образований Московской области на внедрение современных образовательных технологий на 2014 год</t>
  </si>
  <si>
    <t>03 4 6228</t>
  </si>
  <si>
    <t>(Приложение 8</t>
  </si>
  <si>
    <t>к  бюджету  города  Лыткарино на 2014 год)</t>
  </si>
  <si>
    <t>Расходы на реализацию муниципальных программ города Лыткарино на 2014 год</t>
  </si>
  <si>
    <t>Приложение 7</t>
  </si>
  <si>
    <t>Разработка  проекта  бесперебойного питания  городской  котельной  №1</t>
  </si>
  <si>
    <t>10 0 2207</t>
  </si>
</sst>
</file>

<file path=xl/styles.xml><?xml version="1.0" encoding="utf-8"?>
<styleSheet xmlns="http://schemas.openxmlformats.org/spreadsheetml/2006/main">
  <numFmts count="3">
    <numFmt numFmtId="164" formatCode="#,##0_р_."/>
    <numFmt numFmtId="165" formatCode="#,##0.0"/>
    <numFmt numFmtId="166" formatCode="0.0"/>
  </numFmts>
  <fonts count="29">
    <font>
      <sz val="10"/>
      <name val="Arial Cyr"/>
      <charset val="204"/>
    </font>
    <font>
      <sz val="10.5"/>
      <name val="Times New Roman Cyr"/>
      <family val="1"/>
      <charset val="204"/>
    </font>
    <font>
      <sz val="12"/>
      <name val="Times New Roman Cyr"/>
      <family val="1"/>
      <charset val="204"/>
    </font>
    <font>
      <sz val="10"/>
      <name val="Times New Roman Cyr"/>
      <family val="1"/>
      <charset val="204"/>
    </font>
    <font>
      <sz val="10"/>
      <name val="Arial Cyr"/>
      <family val="2"/>
      <charset val="204"/>
    </font>
    <font>
      <b/>
      <sz val="11"/>
      <name val="Times New Roman Cyr"/>
      <family val="1"/>
      <charset val="204"/>
    </font>
    <font>
      <b/>
      <sz val="12"/>
      <name val="Times New Roman Cyr"/>
      <family val="1"/>
      <charset val="204"/>
    </font>
    <font>
      <b/>
      <sz val="10"/>
      <name val="Times New Roman Cyr"/>
      <family val="1"/>
      <charset val="204"/>
    </font>
    <font>
      <i/>
      <sz val="10"/>
      <name val="Times New Roman Cyr"/>
      <family val="1"/>
      <charset val="204"/>
    </font>
    <font>
      <sz val="10"/>
      <name val="Arial Cyr"/>
      <charset val="204"/>
    </font>
    <font>
      <b/>
      <sz val="13"/>
      <name val="Times New Roman Cyr"/>
      <family val="1"/>
      <charset val="204"/>
    </font>
    <font>
      <b/>
      <sz val="12"/>
      <name val="Times New Roman Cyr"/>
      <charset val="204"/>
    </font>
    <font>
      <sz val="12"/>
      <name val="Times New Roman Cyr"/>
      <charset val="204"/>
    </font>
    <font>
      <sz val="10"/>
      <name val="Times New Roman CYR"/>
      <charset val="204"/>
    </font>
    <font>
      <sz val="10"/>
      <color indexed="8"/>
      <name val="Times New Roman Cyr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Arial Cyr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color indexed="10"/>
      <name val="Times New Roman Cyr"/>
      <charset val="204"/>
    </font>
    <font>
      <b/>
      <sz val="13"/>
      <name val="Times New Roman Cyr"/>
      <charset val="204"/>
    </font>
    <font>
      <sz val="11"/>
      <name val="Times New Roman CYR"/>
      <family val="1"/>
      <charset val="204"/>
    </font>
    <font>
      <sz val="13"/>
      <name val="Times New Roman Cyr"/>
      <family val="1"/>
      <charset val="204"/>
    </font>
    <font>
      <sz val="13"/>
      <name val="Times New Roman Cyr"/>
      <charset val="204"/>
    </font>
    <font>
      <sz val="13"/>
      <color indexed="8"/>
      <name val="Times New Roman Cyr"/>
      <family val="1"/>
      <charset val="204"/>
    </font>
    <font>
      <sz val="12"/>
      <color indexed="8"/>
      <name val="Times New Roman Cyr"/>
      <charset val="204"/>
    </font>
    <font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9" fillId="0" borderId="0"/>
    <xf numFmtId="0" fontId="28" fillId="0" borderId="0"/>
    <xf numFmtId="0" fontId="9" fillId="0" borderId="0"/>
  </cellStyleXfs>
  <cellXfs count="91">
    <xf numFmtId="0" fontId="0" fillId="0" borderId="0" xfId="0"/>
    <xf numFmtId="0" fontId="7" fillId="0" borderId="0" xfId="0" applyFont="1" applyFill="1"/>
    <xf numFmtId="0" fontId="3" fillId="0" borderId="0" xfId="0" applyFont="1" applyFill="1"/>
    <xf numFmtId="0" fontId="13" fillId="0" borderId="0" xfId="0" applyFont="1" applyFill="1"/>
    <xf numFmtId="0" fontId="8" fillId="0" borderId="0" xfId="0" applyFont="1" applyFill="1"/>
    <xf numFmtId="164" fontId="13" fillId="0" borderId="0" xfId="0" applyNumberFormat="1" applyFont="1" applyFill="1"/>
    <xf numFmtId="0" fontId="2" fillId="2" borderId="0" xfId="0" quotePrefix="1" applyFont="1" applyFill="1" applyBorder="1" applyAlignment="1">
      <alignment horizontal="right"/>
    </xf>
    <xf numFmtId="164" fontId="7" fillId="3" borderId="0" xfId="0" applyNumberFormat="1" applyFont="1" applyFill="1"/>
    <xf numFmtId="0" fontId="7" fillId="3" borderId="0" xfId="0" applyFont="1" applyFill="1"/>
    <xf numFmtId="165" fontId="2" fillId="2" borderId="0" xfId="0" applyNumberFormat="1" applyFont="1" applyFill="1" applyBorder="1" applyAlignment="1"/>
    <xf numFmtId="0" fontId="9" fillId="2" borderId="0" xfId="0" applyFont="1" applyFill="1" applyBorder="1" applyAlignment="1"/>
    <xf numFmtId="0" fontId="3" fillId="2" borderId="0" xfId="0" applyFont="1" applyFill="1" applyBorder="1" applyAlignment="1"/>
    <xf numFmtId="165" fontId="16" fillId="2" borderId="0" xfId="0" applyNumberFormat="1" applyFont="1" applyFill="1" applyBorder="1" applyAlignment="1"/>
    <xf numFmtId="0" fontId="15" fillId="2" borderId="0" xfId="0" applyFont="1" applyFill="1" applyBorder="1" applyAlignment="1"/>
    <xf numFmtId="165" fontId="17" fillId="2" borderId="0" xfId="0" applyNumberFormat="1" applyFont="1" applyFill="1" applyBorder="1" applyAlignment="1"/>
    <xf numFmtId="165" fontId="18" fillId="2" borderId="0" xfId="0" applyNumberFormat="1" applyFont="1" applyFill="1" applyBorder="1" applyAlignment="1"/>
    <xf numFmtId="0" fontId="13" fillId="0" borderId="0" xfId="0" applyFont="1" applyFill="1" applyBorder="1"/>
    <xf numFmtId="165" fontId="15" fillId="2" borderId="0" xfId="0" applyNumberFormat="1" applyFont="1" applyFill="1" applyBorder="1" applyAlignment="1"/>
    <xf numFmtId="0" fontId="7" fillId="0" borderId="0" xfId="0" applyFont="1" applyFill="1" applyBorder="1"/>
    <xf numFmtId="0" fontId="3" fillId="0" borderId="0" xfId="0" applyFont="1" applyFill="1" applyBorder="1"/>
    <xf numFmtId="0" fontId="2" fillId="2" borderId="0" xfId="0" applyFont="1" applyFill="1" applyBorder="1" applyAlignment="1"/>
    <xf numFmtId="166" fontId="19" fillId="2" borderId="0" xfId="0" applyNumberFormat="1" applyFont="1" applyFill="1" applyBorder="1" applyAlignment="1"/>
    <xf numFmtId="3" fontId="2" fillId="2" borderId="0" xfId="0" applyNumberFormat="1" applyFont="1" applyFill="1" applyBorder="1" applyAlignment="1"/>
    <xf numFmtId="0" fontId="8" fillId="0" borderId="0" xfId="0" applyFont="1" applyFill="1" applyBorder="1"/>
    <xf numFmtId="0" fontId="3" fillId="0" borderId="0" xfId="0" applyFont="1" applyFill="1" applyAlignment="1">
      <alignment horizontal="left"/>
    </xf>
    <xf numFmtId="0" fontId="3" fillId="2" borderId="0" xfId="0" applyFont="1" applyFill="1" applyBorder="1" applyAlignment="1">
      <alignment horizontal="left"/>
    </xf>
    <xf numFmtId="0" fontId="1" fillId="2" borderId="0" xfId="0" applyFont="1" applyFill="1" applyBorder="1" applyAlignment="1">
      <alignment horizontal="left"/>
    </xf>
    <xf numFmtId="0" fontId="6" fillId="2" borderId="1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left" vertical="center" wrapText="1"/>
    </xf>
    <xf numFmtId="0" fontId="12" fillId="2" borderId="1" xfId="0" applyNumberFormat="1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left" vertical="center" wrapText="1"/>
    </xf>
    <xf numFmtId="0" fontId="2" fillId="2" borderId="0" xfId="0" applyFont="1" applyFill="1" applyBorder="1" applyAlignment="1">
      <alignment horizontal="center"/>
    </xf>
    <xf numFmtId="49" fontId="4" fillId="2" borderId="0" xfId="0" applyNumberFormat="1" applyFont="1" applyFill="1" applyBorder="1" applyAlignment="1">
      <alignment horizontal="center"/>
    </xf>
    <xf numFmtId="49" fontId="1" fillId="2" borderId="0" xfId="0" applyNumberFormat="1" applyFont="1" applyFill="1" applyBorder="1" applyAlignment="1">
      <alignment horizontal="center"/>
    </xf>
    <xf numFmtId="49" fontId="11" fillId="2" borderId="1" xfId="0" applyNumberFormat="1" applyFont="1" applyFill="1" applyBorder="1" applyAlignment="1">
      <alignment horizontal="center" vertical="center" wrapText="1"/>
    </xf>
    <xf numFmtId="49" fontId="1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quotePrefix="1" applyFont="1" applyFill="1" applyBorder="1" applyAlignment="1">
      <alignment horizontal="center" vertical="center"/>
    </xf>
    <xf numFmtId="166" fontId="19" fillId="2" borderId="1" xfId="0" applyNumberFormat="1" applyFont="1" applyFill="1" applyBorder="1" applyAlignment="1">
      <alignment horizontal="center" vertical="center"/>
    </xf>
    <xf numFmtId="166" fontId="20" fillId="2" borderId="1" xfId="0" applyNumberFormat="1" applyFont="1" applyFill="1" applyBorder="1" applyAlignment="1">
      <alignment horizontal="center" vertical="center"/>
    </xf>
    <xf numFmtId="49" fontId="2" fillId="2" borderId="1" xfId="0" quotePrefix="1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1" xfId="0" quotePrefix="1" applyFont="1" applyFill="1" applyBorder="1" applyAlignment="1">
      <alignment horizontal="center" vertical="center"/>
    </xf>
    <xf numFmtId="49" fontId="6" fillId="2" borderId="1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/>
    </xf>
    <xf numFmtId="49" fontId="3" fillId="0" borderId="0" xfId="0" applyNumberFormat="1" applyFont="1" applyFill="1" applyAlignment="1">
      <alignment horizontal="center"/>
    </xf>
    <xf numFmtId="49" fontId="14" fillId="0" borderId="0" xfId="0" applyNumberFormat="1" applyFont="1" applyFill="1" applyAlignment="1">
      <alignment horizontal="center"/>
    </xf>
    <xf numFmtId="0" fontId="23" fillId="0" borderId="0" xfId="0" applyFont="1" applyFill="1"/>
    <xf numFmtId="0" fontId="2" fillId="2" borderId="1" xfId="0" applyFont="1" applyFill="1" applyBorder="1" applyAlignment="1">
      <alignment horizontal="left" wrapText="1"/>
    </xf>
    <xf numFmtId="0" fontId="15" fillId="2" borderId="1" xfId="0" applyFont="1" applyFill="1" applyBorder="1" applyAlignment="1">
      <alignment horizontal="left" wrapText="1"/>
    </xf>
    <xf numFmtId="166" fontId="24" fillId="2" borderId="0" xfId="0" applyNumberFormat="1" applyFont="1" applyFill="1" applyBorder="1" applyAlignment="1">
      <alignment horizontal="center" wrapText="1"/>
    </xf>
    <xf numFmtId="166" fontId="10" fillId="2" borderId="1" xfId="0" applyNumberFormat="1" applyFont="1" applyFill="1" applyBorder="1" applyAlignment="1">
      <alignment horizontal="center" vertical="center" wrapText="1"/>
    </xf>
    <xf numFmtId="166" fontId="22" fillId="2" borderId="1" xfId="0" applyNumberFormat="1" applyFont="1" applyFill="1" applyBorder="1" applyAlignment="1">
      <alignment horizontal="center" vertical="center" wrapText="1"/>
    </xf>
    <xf numFmtId="166" fontId="25" fillId="2" borderId="1" xfId="0" applyNumberFormat="1" applyFont="1" applyFill="1" applyBorder="1" applyAlignment="1">
      <alignment horizontal="center" vertical="center" wrapText="1"/>
    </xf>
    <xf numFmtId="166" fontId="22" fillId="2" borderId="1" xfId="0" applyNumberFormat="1" applyFont="1" applyFill="1" applyBorder="1" applyAlignment="1">
      <alignment horizontal="center" vertical="center"/>
    </xf>
    <xf numFmtId="166" fontId="25" fillId="2" borderId="1" xfId="0" applyNumberFormat="1" applyFont="1" applyFill="1" applyBorder="1" applyAlignment="1">
      <alignment horizontal="center" vertical="center"/>
    </xf>
    <xf numFmtId="166" fontId="24" fillId="2" borderId="1" xfId="0" applyNumberFormat="1" applyFont="1" applyFill="1" applyBorder="1" applyAlignment="1">
      <alignment horizontal="center" vertical="center" wrapText="1"/>
    </xf>
    <xf numFmtId="165" fontId="10" fillId="2" borderId="1" xfId="0" applyNumberFormat="1" applyFont="1" applyFill="1" applyBorder="1" applyAlignment="1">
      <alignment horizontal="center" vertical="center" wrapText="1"/>
    </xf>
    <xf numFmtId="166" fontId="26" fillId="0" borderId="0" xfId="0" applyNumberFormat="1" applyFont="1" applyFill="1" applyAlignment="1">
      <alignment horizontal="center" wrapText="1"/>
    </xf>
    <xf numFmtId="0" fontId="18" fillId="2" borderId="0" xfId="0" applyFont="1" applyFill="1" applyBorder="1" applyAlignment="1"/>
    <xf numFmtId="166" fontId="10" fillId="2" borderId="1" xfId="0" applyNumberFormat="1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horizontal="left" wrapText="1"/>
    </xf>
    <xf numFmtId="0" fontId="2" fillId="2" borderId="1" xfId="0" applyFont="1" applyFill="1" applyBorder="1" applyAlignment="1">
      <alignment horizontal="center"/>
    </xf>
    <xf numFmtId="0" fontId="2" fillId="2" borderId="1" xfId="0" quotePrefix="1" applyFont="1" applyFill="1" applyBorder="1" applyAlignment="1">
      <alignment horizontal="center"/>
    </xf>
    <xf numFmtId="166" fontId="19" fillId="2" borderId="1" xfId="0" applyNumberFormat="1" applyFont="1" applyFill="1" applyBorder="1" applyAlignment="1">
      <alignment horizontal="center"/>
    </xf>
    <xf numFmtId="0" fontId="27" fillId="2" borderId="1" xfId="0" applyNumberFormat="1" applyFont="1" applyFill="1" applyBorder="1" applyAlignment="1">
      <alignment horizontal="left" wrapText="1"/>
    </xf>
    <xf numFmtId="0" fontId="27" fillId="2" borderId="1" xfId="0" applyFont="1" applyFill="1" applyBorder="1" applyAlignment="1">
      <alignment horizontal="left" wrapText="1"/>
    </xf>
    <xf numFmtId="49" fontId="27" fillId="2" borderId="1" xfId="0" applyNumberFormat="1" applyFont="1" applyFill="1" applyBorder="1" applyAlignment="1">
      <alignment horizontal="center" wrapText="1"/>
    </xf>
    <xf numFmtId="0" fontId="12" fillId="2" borderId="1" xfId="0" applyNumberFormat="1" applyFont="1" applyFill="1" applyBorder="1" applyAlignment="1">
      <alignment horizontal="left" wrapText="1"/>
    </xf>
    <xf numFmtId="0" fontId="12" fillId="2" borderId="1" xfId="0" applyFont="1" applyFill="1" applyBorder="1" applyAlignment="1">
      <alignment horizontal="center"/>
    </xf>
    <xf numFmtId="0" fontId="15" fillId="0" borderId="2" xfId="0" applyFont="1" applyBorder="1" applyAlignment="1">
      <alignment horizontal="left" vertical="center" wrapText="1"/>
    </xf>
    <xf numFmtId="166" fontId="14" fillId="0" borderId="0" xfId="0" applyNumberFormat="1" applyFont="1" applyFill="1" applyAlignment="1">
      <alignment horizontal="center" wrapText="1"/>
    </xf>
    <xf numFmtId="0" fontId="9" fillId="0" borderId="0" xfId="0" applyFont="1" applyAlignment="1">
      <alignment horizontal="right"/>
    </xf>
    <xf numFmtId="0" fontId="13" fillId="2" borderId="0" xfId="0" applyFont="1" applyFill="1" applyBorder="1" applyAlignment="1">
      <alignment horizontal="right"/>
    </xf>
    <xf numFmtId="0" fontId="15" fillId="2" borderId="1" xfId="0" applyFont="1" applyFill="1" applyBorder="1" applyAlignment="1">
      <alignment horizontal="center"/>
    </xf>
    <xf numFmtId="0" fontId="2" fillId="2" borderId="3" xfId="0" quotePrefix="1" applyFont="1" applyFill="1" applyBorder="1" applyAlignment="1">
      <alignment horizontal="center"/>
    </xf>
    <xf numFmtId="0" fontId="10" fillId="2" borderId="0" xfId="0" applyFont="1" applyFill="1" applyBorder="1" applyAlignment="1">
      <alignment horizontal="center" wrapText="1"/>
    </xf>
    <xf numFmtId="0" fontId="9" fillId="2" borderId="0" xfId="0" applyFont="1" applyFill="1" applyBorder="1" applyAlignment="1">
      <alignment horizontal="center" wrapText="1"/>
    </xf>
    <xf numFmtId="49" fontId="3" fillId="0" borderId="0" xfId="0" applyNumberFormat="1" applyFont="1" applyFill="1" applyAlignment="1">
      <alignment horizontal="right"/>
    </xf>
    <xf numFmtId="0" fontId="0" fillId="0" borderId="0" xfId="0" applyAlignment="1">
      <alignment horizontal="right"/>
    </xf>
    <xf numFmtId="49" fontId="13" fillId="2" borderId="0" xfId="0" applyNumberFormat="1" applyFont="1" applyFill="1" applyBorder="1" applyAlignment="1">
      <alignment horizontal="right"/>
    </xf>
    <xf numFmtId="0" fontId="9" fillId="0" borderId="0" xfId="0" applyFont="1" applyAlignment="1">
      <alignment horizontal="right"/>
    </xf>
    <xf numFmtId="0" fontId="13" fillId="2" borderId="0" xfId="0" applyFont="1" applyFill="1" applyBorder="1" applyAlignment="1">
      <alignment horizontal="right"/>
    </xf>
  </cellXfs>
  <cellStyles count="4">
    <cellStyle name="Обычный" xfId="0" builtinId="0"/>
    <cellStyle name="Обычный 2" xfId="1"/>
    <cellStyle name="Обычный 3" xfId="2"/>
    <cellStyle name="Обычный 5" xfId="3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W327"/>
  <sheetViews>
    <sheetView tabSelected="1" view="pageBreakPreview" topLeftCell="A317" zoomScaleNormal="90" zoomScaleSheetLayoutView="100" workbookViewId="0">
      <selection activeCell="D240" sqref="D240"/>
    </sheetView>
  </sheetViews>
  <sheetFormatPr defaultRowHeight="16.8"/>
  <cols>
    <col min="1" max="1" width="61.5546875" style="24" customWidth="1"/>
    <col min="2" max="2" width="13.33203125" style="53" customWidth="1"/>
    <col min="3" max="3" width="6.6640625" style="54" customWidth="1"/>
    <col min="4" max="4" width="19" style="66" customWidth="1"/>
    <col min="5" max="5" width="12.44140625" style="2" customWidth="1"/>
    <col min="6" max="6" width="11.44140625" style="2" customWidth="1"/>
    <col min="7" max="7" width="11.109375" style="2" bestFit="1" customWidth="1"/>
    <col min="8" max="16384" width="8.88671875" style="2"/>
  </cols>
  <sheetData>
    <row r="1" spans="1:23" ht="13.2">
      <c r="D1" s="53" t="s">
        <v>277</v>
      </c>
    </row>
    <row r="2" spans="1:23" ht="13.2">
      <c r="A2" s="86" t="s">
        <v>254</v>
      </c>
      <c r="B2" s="87"/>
      <c r="C2" s="87"/>
      <c r="D2" s="87"/>
    </row>
    <row r="3" spans="1:23" ht="13.2">
      <c r="A3" s="86" t="s">
        <v>255</v>
      </c>
      <c r="B3" s="87"/>
      <c r="C3" s="87"/>
      <c r="D3" s="87"/>
    </row>
    <row r="4" spans="1:23" ht="13.2">
      <c r="D4" s="79"/>
    </row>
    <row r="5" spans="1:23" ht="13.2">
      <c r="D5" s="79"/>
    </row>
    <row r="6" spans="1:23" ht="19.2" customHeight="1">
      <c r="A6" s="25"/>
      <c r="B6" s="88" t="s">
        <v>274</v>
      </c>
      <c r="C6" s="89"/>
      <c r="D6" s="87"/>
      <c r="E6" s="55"/>
    </row>
    <row r="7" spans="1:23" ht="19.2" customHeight="1">
      <c r="A7" s="90" t="s">
        <v>275</v>
      </c>
      <c r="B7" s="89"/>
      <c r="C7" s="89"/>
      <c r="D7" s="89"/>
      <c r="E7" s="55"/>
    </row>
    <row r="8" spans="1:23" ht="19.2" customHeight="1">
      <c r="A8" s="81"/>
      <c r="B8" s="80"/>
      <c r="C8" s="80"/>
      <c r="D8" s="80"/>
      <c r="E8" s="55"/>
    </row>
    <row r="9" spans="1:23" ht="19.2" customHeight="1">
      <c r="A9" s="81"/>
      <c r="B9" s="80"/>
      <c r="C9" s="80"/>
      <c r="D9" s="80"/>
      <c r="E9" s="55"/>
    </row>
    <row r="10" spans="1:23" ht="15" customHeight="1">
      <c r="A10" s="84" t="s">
        <v>276</v>
      </c>
      <c r="B10" s="85"/>
      <c r="C10" s="85"/>
      <c r="D10" s="85"/>
    </row>
    <row r="11" spans="1:23" ht="15" customHeight="1">
      <c r="A11" s="25"/>
      <c r="B11" s="38"/>
      <c r="C11" s="39"/>
      <c r="D11" s="58"/>
    </row>
    <row r="12" spans="1:23" ht="35.4" customHeight="1">
      <c r="A12" s="26"/>
      <c r="B12" s="40"/>
      <c r="C12" s="40"/>
      <c r="D12" s="58" t="s">
        <v>234</v>
      </c>
    </row>
    <row r="13" spans="1:23" ht="34.5" customHeight="1">
      <c r="A13" s="28" t="s">
        <v>129</v>
      </c>
      <c r="B13" s="29" t="s">
        <v>130</v>
      </c>
      <c r="C13" s="29" t="s">
        <v>131</v>
      </c>
      <c r="D13" s="59" t="s">
        <v>235</v>
      </c>
    </row>
    <row r="14" spans="1:23" s="8" customFormat="1" ht="42" customHeight="1">
      <c r="A14" s="30" t="s">
        <v>123</v>
      </c>
      <c r="B14" s="41" t="s">
        <v>133</v>
      </c>
      <c r="C14" s="41"/>
      <c r="D14" s="60">
        <f>D16+D25</f>
        <v>5101.5</v>
      </c>
      <c r="E14" s="7"/>
      <c r="G14" s="7"/>
      <c r="H14" s="7"/>
    </row>
    <row r="15" spans="1:23" s="3" customFormat="1" ht="15.75" customHeight="1">
      <c r="A15" s="31" t="s">
        <v>132</v>
      </c>
      <c r="B15" s="42"/>
      <c r="C15" s="42"/>
      <c r="D15" s="61"/>
      <c r="E15" s="5"/>
      <c r="G15" s="5"/>
      <c r="H15" s="5"/>
    </row>
    <row r="16" spans="1:23" s="3" customFormat="1" ht="31.2">
      <c r="A16" s="31" t="s">
        <v>106</v>
      </c>
      <c r="B16" s="43" t="s">
        <v>134</v>
      </c>
      <c r="C16" s="44"/>
      <c r="D16" s="45">
        <f>D17+D21</f>
        <v>5041.5</v>
      </c>
      <c r="E16" s="6"/>
      <c r="F16" s="6"/>
      <c r="G16" s="9"/>
      <c r="H16" s="10"/>
      <c r="I16" s="11"/>
      <c r="J16" s="11"/>
      <c r="K16" s="11"/>
      <c r="L16" s="12"/>
      <c r="M16" s="11"/>
      <c r="N16" s="12"/>
      <c r="O16" s="13"/>
      <c r="P16" s="14"/>
      <c r="Q16" s="15"/>
      <c r="R16" s="16"/>
      <c r="S16" s="16"/>
      <c r="T16" s="16"/>
      <c r="U16" s="16"/>
      <c r="V16" s="16"/>
      <c r="W16" s="16"/>
    </row>
    <row r="17" spans="1:22" s="3" customFormat="1" ht="24" customHeight="1">
      <c r="A17" s="31" t="s">
        <v>168</v>
      </c>
      <c r="B17" s="43" t="s">
        <v>169</v>
      </c>
      <c r="C17" s="44"/>
      <c r="D17" s="45">
        <f>D18</f>
        <v>4041.5</v>
      </c>
      <c r="G17" s="9"/>
      <c r="H17" s="10"/>
      <c r="I17" s="11"/>
      <c r="J17" s="11"/>
      <c r="K17" s="11"/>
      <c r="L17" s="12"/>
      <c r="M17" s="11"/>
      <c r="N17" s="12"/>
      <c r="O17" s="13"/>
      <c r="P17" s="14"/>
      <c r="Q17" s="15"/>
      <c r="R17" s="16"/>
      <c r="S17" s="16"/>
      <c r="T17" s="16"/>
      <c r="U17" s="16"/>
      <c r="V17" s="16"/>
    </row>
    <row r="18" spans="1:22" s="3" customFormat="1" ht="36" customHeight="1">
      <c r="A18" s="31" t="s">
        <v>170</v>
      </c>
      <c r="B18" s="43" t="s">
        <v>82</v>
      </c>
      <c r="C18" s="44"/>
      <c r="D18" s="45">
        <f>D19</f>
        <v>4041.5</v>
      </c>
      <c r="G18" s="9"/>
      <c r="H18" s="10"/>
      <c r="I18" s="11"/>
      <c r="J18" s="11"/>
      <c r="K18" s="11"/>
      <c r="L18" s="12"/>
      <c r="M18" s="11"/>
      <c r="N18" s="12"/>
      <c r="O18" s="13"/>
      <c r="P18" s="14"/>
      <c r="Q18" s="15"/>
      <c r="R18" s="16"/>
      <c r="S18" s="16"/>
      <c r="T18" s="16"/>
      <c r="U18" s="16"/>
      <c r="V18" s="16"/>
    </row>
    <row r="19" spans="1:22" s="3" customFormat="1" ht="35.4" customHeight="1">
      <c r="A19" s="31" t="s">
        <v>100</v>
      </c>
      <c r="B19" s="43" t="s">
        <v>82</v>
      </c>
      <c r="C19" s="44">
        <v>600</v>
      </c>
      <c r="D19" s="45">
        <f>D20</f>
        <v>4041.5</v>
      </c>
      <c r="G19" s="9"/>
      <c r="H19" s="10"/>
      <c r="I19" s="11"/>
      <c r="J19" s="11"/>
      <c r="K19" s="11"/>
      <c r="L19" s="12"/>
      <c r="M19" s="11"/>
      <c r="N19" s="12"/>
      <c r="O19" s="13"/>
      <c r="P19" s="14"/>
      <c r="Q19" s="15"/>
      <c r="R19" s="16"/>
      <c r="S19" s="16"/>
      <c r="T19" s="16"/>
      <c r="U19" s="16"/>
      <c r="V19" s="16"/>
    </row>
    <row r="20" spans="1:22" s="3" customFormat="1" ht="22.95" customHeight="1">
      <c r="A20" s="31" t="s">
        <v>99</v>
      </c>
      <c r="B20" s="43" t="s">
        <v>82</v>
      </c>
      <c r="C20" s="44">
        <v>610</v>
      </c>
      <c r="D20" s="45">
        <f>3000+1041.5</f>
        <v>4041.5</v>
      </c>
      <c r="G20" s="9"/>
      <c r="H20" s="10"/>
      <c r="I20" s="11"/>
      <c r="J20" s="11"/>
      <c r="K20" s="11"/>
      <c r="L20" s="12"/>
      <c r="M20" s="11"/>
      <c r="N20" s="12"/>
      <c r="O20" s="13"/>
      <c r="P20" s="14"/>
      <c r="Q20" s="15"/>
      <c r="R20" s="16"/>
      <c r="S20" s="16"/>
      <c r="T20" s="16"/>
      <c r="U20" s="16"/>
      <c r="V20" s="16"/>
    </row>
    <row r="21" spans="1:22" s="3" customFormat="1" ht="37.950000000000003" customHeight="1">
      <c r="A21" s="31" t="s">
        <v>236</v>
      </c>
      <c r="B21" s="43" t="s">
        <v>165</v>
      </c>
      <c r="C21" s="44"/>
      <c r="D21" s="45">
        <f>D22</f>
        <v>1000</v>
      </c>
      <c r="G21" s="9"/>
      <c r="H21" s="10"/>
      <c r="I21" s="11"/>
      <c r="J21" s="11"/>
      <c r="K21" s="11"/>
      <c r="L21" s="12"/>
      <c r="M21" s="11"/>
      <c r="N21" s="12"/>
      <c r="O21" s="13"/>
      <c r="P21" s="14"/>
      <c r="Q21" s="15"/>
      <c r="R21" s="16"/>
      <c r="S21" s="16"/>
      <c r="T21" s="16"/>
      <c r="U21" s="16"/>
      <c r="V21" s="16"/>
    </row>
    <row r="22" spans="1:22" s="3" customFormat="1" ht="41.4" customHeight="1">
      <c r="A22" s="37" t="s">
        <v>237</v>
      </c>
      <c r="B22" s="43" t="s">
        <v>88</v>
      </c>
      <c r="C22" s="44"/>
      <c r="D22" s="45">
        <f>D23</f>
        <v>1000</v>
      </c>
      <c r="G22" s="9"/>
      <c r="H22" s="10"/>
      <c r="I22" s="11"/>
      <c r="J22" s="11"/>
      <c r="K22" s="11"/>
      <c r="L22" s="12"/>
      <c r="M22" s="11"/>
      <c r="N22" s="12"/>
      <c r="O22" s="13"/>
      <c r="P22" s="14"/>
      <c r="Q22" s="15"/>
      <c r="R22" s="16"/>
      <c r="S22" s="16"/>
      <c r="T22" s="16"/>
      <c r="U22" s="16"/>
      <c r="V22" s="16"/>
    </row>
    <row r="23" spans="1:22" s="3" customFormat="1" ht="42" customHeight="1">
      <c r="A23" s="32" t="s">
        <v>98</v>
      </c>
      <c r="B23" s="43" t="s">
        <v>88</v>
      </c>
      <c r="C23" s="44">
        <v>400</v>
      </c>
      <c r="D23" s="45">
        <f>D24</f>
        <v>1000</v>
      </c>
      <c r="G23" s="9"/>
      <c r="H23" s="10"/>
      <c r="I23" s="11"/>
      <c r="J23" s="11"/>
      <c r="K23" s="11"/>
      <c r="L23" s="12"/>
      <c r="M23" s="11"/>
      <c r="N23" s="12"/>
      <c r="O23" s="13"/>
      <c r="P23" s="14"/>
      <c r="Q23" s="15"/>
      <c r="R23" s="16"/>
      <c r="S23" s="16"/>
      <c r="T23" s="16"/>
      <c r="U23" s="16"/>
      <c r="V23" s="16"/>
    </row>
    <row r="24" spans="1:22" s="3" customFormat="1" ht="22.95" customHeight="1">
      <c r="A24" s="31" t="s">
        <v>96</v>
      </c>
      <c r="B24" s="43" t="s">
        <v>88</v>
      </c>
      <c r="C24" s="44">
        <v>410</v>
      </c>
      <c r="D24" s="45">
        <v>1000</v>
      </c>
      <c r="G24" s="9"/>
      <c r="H24" s="10"/>
      <c r="I24" s="11"/>
      <c r="J24" s="11"/>
      <c r="K24" s="11"/>
      <c r="L24" s="12"/>
      <c r="M24" s="11"/>
      <c r="N24" s="12"/>
      <c r="O24" s="13"/>
      <c r="P24" s="14"/>
      <c r="Q24" s="15"/>
      <c r="R24" s="16"/>
      <c r="S24" s="16"/>
      <c r="T24" s="16"/>
      <c r="U24" s="16"/>
      <c r="V24" s="16"/>
    </row>
    <row r="25" spans="1:22" s="3" customFormat="1" ht="31.2">
      <c r="A25" s="31" t="s">
        <v>107</v>
      </c>
      <c r="B25" s="43" t="s">
        <v>135</v>
      </c>
      <c r="C25" s="44"/>
      <c r="D25" s="45">
        <f>D26</f>
        <v>60</v>
      </c>
      <c r="G25" s="9"/>
      <c r="H25" s="10"/>
      <c r="I25" s="11"/>
      <c r="J25" s="11"/>
      <c r="K25" s="11"/>
      <c r="L25" s="12"/>
      <c r="M25" s="11"/>
      <c r="N25" s="12"/>
      <c r="O25" s="13"/>
      <c r="P25" s="14"/>
      <c r="Q25" s="15"/>
      <c r="R25" s="16"/>
      <c r="S25" s="16"/>
      <c r="T25" s="16"/>
      <c r="U25" s="16"/>
      <c r="V25" s="16"/>
    </row>
    <row r="26" spans="1:22" s="3" customFormat="1" ht="19.95" customHeight="1">
      <c r="A26" s="31" t="s">
        <v>108</v>
      </c>
      <c r="B26" s="43" t="s">
        <v>174</v>
      </c>
      <c r="C26" s="44"/>
      <c r="D26" s="45">
        <f>D27</f>
        <v>60</v>
      </c>
      <c r="G26" s="9"/>
      <c r="H26" s="10"/>
      <c r="I26" s="11"/>
      <c r="J26" s="11"/>
      <c r="K26" s="11"/>
      <c r="L26" s="12"/>
      <c r="M26" s="11"/>
      <c r="N26" s="12"/>
      <c r="O26" s="13"/>
      <c r="P26" s="14"/>
      <c r="Q26" s="15"/>
      <c r="R26" s="16"/>
      <c r="S26" s="16"/>
      <c r="T26" s="16"/>
      <c r="U26" s="16"/>
      <c r="V26" s="16"/>
    </row>
    <row r="27" spans="1:22" s="3" customFormat="1" ht="36.6" customHeight="1">
      <c r="A27" s="31" t="s">
        <v>173</v>
      </c>
      <c r="B27" s="43" t="s">
        <v>1</v>
      </c>
      <c r="C27" s="44"/>
      <c r="D27" s="45">
        <f>D28</f>
        <v>60</v>
      </c>
      <c r="G27" s="9"/>
      <c r="H27" s="10"/>
      <c r="I27" s="11"/>
      <c r="J27" s="11"/>
      <c r="K27" s="11"/>
      <c r="L27" s="12"/>
      <c r="M27" s="11"/>
      <c r="N27" s="12"/>
      <c r="O27" s="13"/>
      <c r="P27" s="14"/>
      <c r="Q27" s="15"/>
      <c r="R27" s="16"/>
      <c r="S27" s="16"/>
      <c r="T27" s="16"/>
      <c r="U27" s="16"/>
      <c r="V27" s="16"/>
    </row>
    <row r="28" spans="1:22" s="3" customFormat="1" ht="34.200000000000003" customHeight="1">
      <c r="A28" s="31" t="s">
        <v>100</v>
      </c>
      <c r="B28" s="43" t="s">
        <v>1</v>
      </c>
      <c r="C28" s="44">
        <v>600</v>
      </c>
      <c r="D28" s="45">
        <f>D29</f>
        <v>60</v>
      </c>
      <c r="G28" s="9"/>
      <c r="H28" s="10"/>
      <c r="I28" s="11"/>
      <c r="J28" s="11"/>
      <c r="K28" s="11"/>
      <c r="L28" s="12"/>
      <c r="M28" s="11"/>
      <c r="N28" s="12"/>
      <c r="O28" s="13"/>
      <c r="P28" s="14"/>
      <c r="Q28" s="15"/>
      <c r="R28" s="16"/>
      <c r="S28" s="16"/>
      <c r="T28" s="16"/>
      <c r="U28" s="16"/>
      <c r="V28" s="16"/>
    </row>
    <row r="29" spans="1:22" s="3" customFormat="1" ht="25.2" customHeight="1">
      <c r="A29" s="31" t="s">
        <v>99</v>
      </c>
      <c r="B29" s="43" t="s">
        <v>1</v>
      </c>
      <c r="C29" s="44">
        <v>610</v>
      </c>
      <c r="D29" s="45">
        <v>60</v>
      </c>
      <c r="G29" s="9"/>
      <c r="H29" s="10"/>
      <c r="I29" s="11"/>
      <c r="J29" s="11"/>
      <c r="K29" s="11"/>
      <c r="L29" s="12"/>
      <c r="M29" s="11"/>
      <c r="N29" s="12"/>
      <c r="O29" s="13"/>
      <c r="P29" s="14"/>
      <c r="Q29" s="15"/>
      <c r="R29" s="16"/>
      <c r="S29" s="16"/>
      <c r="T29" s="16"/>
      <c r="U29" s="16"/>
      <c r="V29" s="16"/>
    </row>
    <row r="30" spans="1:22" s="1" customFormat="1" ht="39.6" customHeight="1">
      <c r="A30" s="30" t="s">
        <v>245</v>
      </c>
      <c r="B30" s="43" t="s">
        <v>136</v>
      </c>
      <c r="C30" s="43"/>
      <c r="D30" s="46">
        <f>D32+D48+D55+D67+D75</f>
        <v>34033.399999999994</v>
      </c>
      <c r="G30" s="17"/>
      <c r="H30" s="17"/>
      <c r="I30" s="17"/>
      <c r="J30" s="17"/>
      <c r="K30" s="17"/>
      <c r="L30" s="12"/>
      <c r="M30" s="17"/>
      <c r="N30" s="12"/>
      <c r="O30" s="9"/>
      <c r="P30" s="17"/>
      <c r="Q30" s="15"/>
      <c r="R30" s="18"/>
      <c r="S30" s="18"/>
      <c r="T30" s="18"/>
      <c r="U30" s="18"/>
      <c r="V30" s="18"/>
    </row>
    <row r="31" spans="1:22" s="1" customFormat="1" ht="25.95" customHeight="1">
      <c r="A31" s="31" t="s">
        <v>132</v>
      </c>
      <c r="B31" s="43"/>
      <c r="C31" s="43"/>
      <c r="D31" s="45"/>
      <c r="G31" s="17"/>
      <c r="H31" s="17"/>
      <c r="I31" s="17"/>
      <c r="J31" s="17"/>
      <c r="K31" s="17"/>
      <c r="L31" s="12"/>
      <c r="M31" s="17"/>
      <c r="N31" s="12"/>
      <c r="O31" s="9"/>
      <c r="P31" s="17"/>
      <c r="Q31" s="15"/>
      <c r="R31" s="18"/>
      <c r="S31" s="18"/>
      <c r="T31" s="18"/>
      <c r="U31" s="18"/>
      <c r="V31" s="18"/>
    </row>
    <row r="32" spans="1:22" s="1" customFormat="1" ht="32.4" customHeight="1">
      <c r="A32" s="33" t="s">
        <v>109</v>
      </c>
      <c r="B32" s="43" t="s">
        <v>137</v>
      </c>
      <c r="C32" s="43"/>
      <c r="D32" s="45">
        <f>D33+D37+D40+D44</f>
        <v>5900</v>
      </c>
      <c r="G32" s="17"/>
      <c r="H32" s="17"/>
      <c r="I32" s="17"/>
      <c r="J32" s="17"/>
      <c r="K32" s="17"/>
      <c r="L32" s="12"/>
      <c r="M32" s="17"/>
      <c r="N32" s="12"/>
      <c r="O32" s="9"/>
      <c r="P32" s="17"/>
      <c r="Q32" s="15"/>
      <c r="R32" s="18"/>
      <c r="S32" s="18"/>
      <c r="T32" s="18"/>
      <c r="U32" s="18"/>
      <c r="V32" s="18"/>
    </row>
    <row r="33" spans="1:22" s="1" customFormat="1" ht="36.6" customHeight="1">
      <c r="A33" s="33" t="s">
        <v>177</v>
      </c>
      <c r="B33" s="43" t="s">
        <v>202</v>
      </c>
      <c r="C33" s="43"/>
      <c r="D33" s="45">
        <f>D34</f>
        <v>400</v>
      </c>
      <c r="G33" s="17"/>
      <c r="H33" s="17"/>
      <c r="I33" s="17"/>
      <c r="J33" s="17"/>
      <c r="K33" s="17"/>
      <c r="L33" s="12"/>
      <c r="M33" s="17"/>
      <c r="N33" s="12"/>
      <c r="O33" s="9"/>
      <c r="P33" s="17"/>
      <c r="Q33" s="15"/>
      <c r="R33" s="18"/>
      <c r="S33" s="18"/>
      <c r="T33" s="18"/>
      <c r="U33" s="18"/>
      <c r="V33" s="18"/>
    </row>
    <row r="34" spans="1:22" s="1" customFormat="1" ht="36.6" customHeight="1">
      <c r="A34" s="33" t="s">
        <v>102</v>
      </c>
      <c r="B34" s="43" t="s">
        <v>202</v>
      </c>
      <c r="C34" s="43">
        <v>200</v>
      </c>
      <c r="D34" s="45">
        <f>D35</f>
        <v>400</v>
      </c>
      <c r="G34" s="17"/>
      <c r="H34" s="17"/>
      <c r="I34" s="17"/>
      <c r="J34" s="17"/>
      <c r="K34" s="17"/>
      <c r="L34" s="12"/>
      <c r="M34" s="17"/>
      <c r="N34" s="12"/>
      <c r="O34" s="9"/>
      <c r="P34" s="17"/>
      <c r="Q34" s="15"/>
      <c r="R34" s="18"/>
      <c r="S34" s="18"/>
      <c r="T34" s="18"/>
      <c r="U34" s="18"/>
      <c r="V34" s="18"/>
    </row>
    <row r="35" spans="1:22" s="1" customFormat="1" ht="36.6" customHeight="1">
      <c r="A35" s="31" t="s">
        <v>164</v>
      </c>
      <c r="B35" s="43" t="s">
        <v>202</v>
      </c>
      <c r="C35" s="43">
        <v>240</v>
      </c>
      <c r="D35" s="45">
        <v>400</v>
      </c>
      <c r="G35" s="17"/>
      <c r="H35" s="17"/>
      <c r="I35" s="17"/>
      <c r="J35" s="17"/>
      <c r="K35" s="17"/>
      <c r="L35" s="12"/>
      <c r="M35" s="17"/>
      <c r="N35" s="12"/>
      <c r="O35" s="9"/>
      <c r="P35" s="17"/>
      <c r="Q35" s="15"/>
      <c r="R35" s="18"/>
      <c r="S35" s="18"/>
      <c r="T35" s="18"/>
      <c r="U35" s="18"/>
      <c r="V35" s="18"/>
    </row>
    <row r="36" spans="1:22" s="1" customFormat="1" ht="36.6" customHeight="1">
      <c r="A36" s="33" t="s">
        <v>24</v>
      </c>
      <c r="B36" s="43" t="s">
        <v>179</v>
      </c>
      <c r="C36" s="43"/>
      <c r="D36" s="45">
        <f>D37</f>
        <v>400</v>
      </c>
      <c r="G36" s="17"/>
      <c r="H36" s="17"/>
      <c r="I36" s="17"/>
      <c r="J36" s="17"/>
      <c r="K36" s="17"/>
      <c r="L36" s="12"/>
      <c r="M36" s="17"/>
      <c r="N36" s="12"/>
      <c r="O36" s="9"/>
      <c r="P36" s="17"/>
      <c r="Q36" s="15"/>
      <c r="R36" s="18"/>
      <c r="S36" s="18"/>
      <c r="T36" s="18"/>
      <c r="U36" s="18"/>
      <c r="V36" s="18"/>
    </row>
    <row r="37" spans="1:22" s="1" customFormat="1" ht="31.2">
      <c r="A37" s="31" t="s">
        <v>116</v>
      </c>
      <c r="B37" s="43" t="s">
        <v>178</v>
      </c>
      <c r="C37" s="43"/>
      <c r="D37" s="45">
        <f>D38</f>
        <v>400</v>
      </c>
      <c r="G37" s="17"/>
      <c r="H37" s="17"/>
      <c r="I37" s="17"/>
      <c r="J37" s="17"/>
      <c r="K37" s="17"/>
      <c r="L37" s="12"/>
      <c r="M37" s="17"/>
      <c r="N37" s="12"/>
      <c r="O37" s="9"/>
      <c r="P37" s="17"/>
      <c r="Q37" s="15"/>
      <c r="R37" s="18"/>
      <c r="S37" s="18"/>
      <c r="T37" s="18"/>
      <c r="U37" s="18"/>
      <c r="V37" s="18"/>
    </row>
    <row r="38" spans="1:22" s="1" customFormat="1" ht="31.2">
      <c r="A38" s="33" t="s">
        <v>102</v>
      </c>
      <c r="B38" s="43" t="s">
        <v>178</v>
      </c>
      <c r="C38" s="43">
        <v>200</v>
      </c>
      <c r="D38" s="45">
        <f>D39</f>
        <v>400</v>
      </c>
      <c r="G38" s="17"/>
      <c r="H38" s="17"/>
      <c r="I38" s="17"/>
      <c r="J38" s="17"/>
      <c r="K38" s="17"/>
      <c r="L38" s="12"/>
      <c r="M38" s="17"/>
      <c r="N38" s="12"/>
      <c r="O38" s="9"/>
      <c r="P38" s="17"/>
      <c r="Q38" s="15"/>
      <c r="R38" s="18"/>
      <c r="S38" s="18"/>
      <c r="T38" s="18"/>
      <c r="U38" s="18"/>
      <c r="V38" s="18"/>
    </row>
    <row r="39" spans="1:22" s="1" customFormat="1" ht="31.2">
      <c r="A39" s="31" t="s">
        <v>164</v>
      </c>
      <c r="B39" s="43" t="s">
        <v>178</v>
      </c>
      <c r="C39" s="43">
        <v>240</v>
      </c>
      <c r="D39" s="45">
        <v>400</v>
      </c>
      <c r="G39" s="17"/>
      <c r="H39" s="17"/>
      <c r="I39" s="17"/>
      <c r="J39" s="17"/>
      <c r="K39" s="17"/>
      <c r="L39" s="12"/>
      <c r="M39" s="17"/>
      <c r="N39" s="12"/>
      <c r="O39" s="9"/>
      <c r="P39" s="17"/>
      <c r="Q39" s="15"/>
      <c r="R39" s="18"/>
      <c r="S39" s="18"/>
      <c r="T39" s="18"/>
      <c r="U39" s="18"/>
      <c r="V39" s="18"/>
    </row>
    <row r="40" spans="1:22" s="1" customFormat="1" ht="26.4" customHeight="1">
      <c r="A40" s="31" t="s">
        <v>171</v>
      </c>
      <c r="B40" s="43" t="s">
        <v>172</v>
      </c>
      <c r="C40" s="43"/>
      <c r="D40" s="45">
        <f>D41</f>
        <v>100</v>
      </c>
      <c r="G40" s="17"/>
      <c r="H40" s="17"/>
      <c r="I40" s="17"/>
      <c r="J40" s="17"/>
      <c r="K40" s="17"/>
      <c r="L40" s="12"/>
      <c r="M40" s="17"/>
      <c r="N40" s="12"/>
      <c r="O40" s="9"/>
      <c r="P40" s="17"/>
      <c r="Q40" s="15"/>
      <c r="R40" s="18"/>
      <c r="S40" s="18"/>
      <c r="T40" s="18"/>
      <c r="U40" s="18"/>
      <c r="V40" s="18"/>
    </row>
    <row r="41" spans="1:22" s="1" customFormat="1" ht="25.2" customHeight="1">
      <c r="A41" s="31" t="s">
        <v>111</v>
      </c>
      <c r="B41" s="43" t="s">
        <v>39</v>
      </c>
      <c r="C41" s="43"/>
      <c r="D41" s="45">
        <f>D42</f>
        <v>100</v>
      </c>
      <c r="G41" s="17"/>
      <c r="H41" s="17"/>
      <c r="I41" s="17"/>
      <c r="J41" s="17"/>
      <c r="K41" s="17"/>
      <c r="L41" s="12"/>
      <c r="M41" s="17"/>
      <c r="N41" s="12"/>
      <c r="O41" s="9"/>
      <c r="P41" s="17"/>
      <c r="Q41" s="15"/>
      <c r="R41" s="18"/>
      <c r="S41" s="18"/>
      <c r="T41" s="18"/>
      <c r="U41" s="18"/>
      <c r="V41" s="18"/>
    </row>
    <row r="42" spans="1:22" s="1" customFormat="1" ht="31.2">
      <c r="A42" s="33" t="s">
        <v>102</v>
      </c>
      <c r="B42" s="43" t="s">
        <v>39</v>
      </c>
      <c r="C42" s="43">
        <v>200</v>
      </c>
      <c r="D42" s="45">
        <f>D43</f>
        <v>100</v>
      </c>
      <c r="G42" s="17"/>
      <c r="H42" s="17"/>
      <c r="I42" s="17"/>
      <c r="J42" s="17"/>
      <c r="K42" s="17"/>
      <c r="L42" s="12"/>
      <c r="M42" s="17"/>
      <c r="N42" s="12"/>
      <c r="O42" s="9"/>
      <c r="P42" s="17"/>
      <c r="Q42" s="15"/>
      <c r="R42" s="18"/>
      <c r="S42" s="18"/>
      <c r="T42" s="18"/>
      <c r="U42" s="18"/>
      <c r="V42" s="18"/>
    </row>
    <row r="43" spans="1:22" s="1" customFormat="1" ht="31.2">
      <c r="A43" s="31" t="s">
        <v>164</v>
      </c>
      <c r="B43" s="43" t="s">
        <v>39</v>
      </c>
      <c r="C43" s="43">
        <v>240</v>
      </c>
      <c r="D43" s="45">
        <v>100</v>
      </c>
      <c r="G43" s="17"/>
      <c r="H43" s="17"/>
      <c r="I43" s="17"/>
      <c r="J43" s="17"/>
      <c r="K43" s="17"/>
      <c r="L43" s="12"/>
      <c r="M43" s="17"/>
      <c r="N43" s="12"/>
      <c r="O43" s="9"/>
      <c r="P43" s="17"/>
      <c r="Q43" s="15"/>
      <c r="R43" s="18"/>
      <c r="S43" s="18"/>
      <c r="T43" s="18"/>
      <c r="U43" s="18"/>
      <c r="V43" s="18"/>
    </row>
    <row r="44" spans="1:22" s="1" customFormat="1" ht="24.6" customHeight="1">
      <c r="A44" s="31" t="s">
        <v>168</v>
      </c>
      <c r="B44" s="43" t="s">
        <v>215</v>
      </c>
      <c r="C44" s="43"/>
      <c r="D44" s="45">
        <f>D45</f>
        <v>5000</v>
      </c>
      <c r="G44" s="17"/>
      <c r="H44" s="17"/>
      <c r="I44" s="17"/>
      <c r="J44" s="17"/>
      <c r="K44" s="17"/>
      <c r="L44" s="12"/>
      <c r="M44" s="17"/>
      <c r="N44" s="12"/>
      <c r="O44" s="9"/>
      <c r="P44" s="17"/>
      <c r="Q44" s="15"/>
      <c r="R44" s="18"/>
      <c r="S44" s="18"/>
      <c r="T44" s="18"/>
      <c r="U44" s="18"/>
      <c r="V44" s="18"/>
    </row>
    <row r="45" spans="1:22" s="1" customFormat="1" ht="31.2">
      <c r="A45" s="33" t="s">
        <v>110</v>
      </c>
      <c r="B45" s="43" t="s">
        <v>243</v>
      </c>
      <c r="C45" s="43"/>
      <c r="D45" s="45">
        <f>D46</f>
        <v>5000</v>
      </c>
      <c r="G45" s="17"/>
      <c r="H45" s="17"/>
      <c r="I45" s="17"/>
      <c r="J45" s="17"/>
      <c r="K45" s="17"/>
      <c r="L45" s="12"/>
      <c r="M45" s="17"/>
      <c r="N45" s="12"/>
      <c r="O45" s="9"/>
      <c r="P45" s="17"/>
      <c r="Q45" s="15"/>
      <c r="R45" s="18"/>
      <c r="S45" s="18"/>
      <c r="T45" s="18"/>
      <c r="U45" s="18"/>
      <c r="V45" s="18"/>
    </row>
    <row r="46" spans="1:22" s="1" customFormat="1" ht="31.2">
      <c r="A46" s="33" t="s">
        <v>102</v>
      </c>
      <c r="B46" s="43" t="s">
        <v>243</v>
      </c>
      <c r="C46" s="43">
        <v>200</v>
      </c>
      <c r="D46" s="45">
        <f>D47</f>
        <v>5000</v>
      </c>
      <c r="G46" s="17"/>
      <c r="H46" s="17"/>
      <c r="I46" s="17"/>
      <c r="J46" s="17"/>
      <c r="K46" s="17"/>
      <c r="L46" s="12"/>
      <c r="M46" s="17"/>
      <c r="N46" s="12"/>
      <c r="O46" s="9"/>
      <c r="P46" s="17"/>
      <c r="Q46" s="15"/>
      <c r="R46" s="18"/>
      <c r="S46" s="18"/>
      <c r="T46" s="18"/>
      <c r="U46" s="18"/>
      <c r="V46" s="18"/>
    </row>
    <row r="47" spans="1:22" s="1" customFormat="1" ht="31.2">
      <c r="A47" s="31" t="s">
        <v>164</v>
      </c>
      <c r="B47" s="43" t="s">
        <v>243</v>
      </c>
      <c r="C47" s="43">
        <v>240</v>
      </c>
      <c r="D47" s="45">
        <v>5000</v>
      </c>
      <c r="G47" s="17"/>
      <c r="H47" s="17"/>
      <c r="I47" s="17"/>
      <c r="J47" s="17"/>
      <c r="K47" s="17"/>
      <c r="L47" s="12"/>
      <c r="M47" s="17"/>
      <c r="N47" s="12"/>
      <c r="O47" s="9"/>
      <c r="P47" s="17"/>
      <c r="Q47" s="15"/>
      <c r="R47" s="18"/>
      <c r="S47" s="18"/>
      <c r="T47" s="18"/>
      <c r="U47" s="18"/>
      <c r="V47" s="18"/>
    </row>
    <row r="48" spans="1:22" s="1" customFormat="1" ht="19.5" customHeight="1">
      <c r="A48" s="31" t="s">
        <v>112</v>
      </c>
      <c r="B48" s="43" t="s">
        <v>138</v>
      </c>
      <c r="C48" s="43"/>
      <c r="D48" s="45">
        <f>D49+D53</f>
        <v>330</v>
      </c>
      <c r="G48" s="17"/>
      <c r="H48" s="17"/>
      <c r="I48" s="17"/>
      <c r="J48" s="17"/>
      <c r="K48" s="17"/>
      <c r="L48" s="12"/>
      <c r="M48" s="17"/>
      <c r="N48" s="12"/>
      <c r="O48" s="9"/>
      <c r="P48" s="17"/>
      <c r="Q48" s="15"/>
      <c r="R48" s="18"/>
      <c r="S48" s="18"/>
      <c r="T48" s="18"/>
      <c r="U48" s="18"/>
      <c r="V48" s="18"/>
    </row>
    <row r="49" spans="1:22" ht="24.6" customHeight="1">
      <c r="A49" s="33" t="s">
        <v>120</v>
      </c>
      <c r="B49" s="43" t="s">
        <v>201</v>
      </c>
      <c r="C49" s="44"/>
      <c r="D49" s="45">
        <f>D50</f>
        <v>80</v>
      </c>
      <c r="G49" s="17"/>
      <c r="H49" s="17"/>
      <c r="I49" s="17"/>
      <c r="J49" s="17"/>
      <c r="K49" s="17"/>
      <c r="L49" s="12"/>
      <c r="M49" s="17"/>
      <c r="N49" s="12"/>
      <c r="O49" s="9"/>
      <c r="P49" s="17"/>
      <c r="Q49" s="15"/>
      <c r="R49" s="19"/>
      <c r="S49" s="19"/>
      <c r="T49" s="19"/>
      <c r="U49" s="19"/>
      <c r="V49" s="19"/>
    </row>
    <row r="50" spans="1:22" s="1" customFormat="1" ht="31.2">
      <c r="A50" s="31" t="s">
        <v>100</v>
      </c>
      <c r="B50" s="43" t="s">
        <v>201</v>
      </c>
      <c r="C50" s="44">
        <v>600</v>
      </c>
      <c r="D50" s="45">
        <f>D51</f>
        <v>80</v>
      </c>
      <c r="G50" s="17"/>
      <c r="H50" s="17"/>
      <c r="I50" s="17"/>
      <c r="J50" s="17"/>
      <c r="K50" s="17"/>
      <c r="L50" s="12"/>
      <c r="M50" s="17"/>
      <c r="N50" s="12"/>
      <c r="O50" s="9"/>
      <c r="P50" s="17"/>
      <c r="Q50" s="15"/>
      <c r="R50" s="18"/>
      <c r="S50" s="18"/>
      <c r="T50" s="18"/>
      <c r="U50" s="18"/>
      <c r="V50" s="18"/>
    </row>
    <row r="51" spans="1:22" s="1" customFormat="1" ht="23.4" customHeight="1">
      <c r="A51" s="31" t="s">
        <v>99</v>
      </c>
      <c r="B51" s="43" t="s">
        <v>201</v>
      </c>
      <c r="C51" s="44">
        <v>610</v>
      </c>
      <c r="D51" s="45">
        <v>80</v>
      </c>
      <c r="G51" s="17"/>
      <c r="H51" s="17"/>
      <c r="I51" s="17"/>
      <c r="J51" s="17"/>
      <c r="K51" s="17"/>
      <c r="L51" s="12"/>
      <c r="M51" s="17"/>
      <c r="N51" s="12"/>
      <c r="O51" s="9"/>
      <c r="P51" s="17"/>
      <c r="Q51" s="15"/>
      <c r="R51" s="18"/>
      <c r="S51" s="18"/>
      <c r="T51" s="18"/>
      <c r="U51" s="18"/>
      <c r="V51" s="18"/>
    </row>
    <row r="52" spans="1:22" s="1" customFormat="1" ht="22.2" customHeight="1">
      <c r="A52" s="33" t="s">
        <v>115</v>
      </c>
      <c r="B52" s="43" t="s">
        <v>2</v>
      </c>
      <c r="C52" s="43"/>
      <c r="D52" s="45">
        <f>D53</f>
        <v>250</v>
      </c>
      <c r="G52" s="17"/>
      <c r="H52" s="17"/>
      <c r="I52" s="17"/>
      <c r="J52" s="17"/>
      <c r="K52" s="17"/>
      <c r="L52" s="12"/>
      <c r="M52" s="17"/>
      <c r="N52" s="12"/>
      <c r="O52" s="9"/>
      <c r="P52" s="17"/>
      <c r="Q52" s="15"/>
      <c r="R52" s="18"/>
      <c r="S52" s="18"/>
      <c r="T52" s="18"/>
      <c r="U52" s="18"/>
      <c r="V52" s="18"/>
    </row>
    <row r="53" spans="1:22" s="1" customFormat="1" ht="31.2">
      <c r="A53" s="33" t="s">
        <v>102</v>
      </c>
      <c r="B53" s="43" t="s">
        <v>2</v>
      </c>
      <c r="C53" s="43">
        <v>200</v>
      </c>
      <c r="D53" s="45">
        <f>D54</f>
        <v>250</v>
      </c>
      <c r="G53" s="17"/>
      <c r="H53" s="17"/>
      <c r="I53" s="17"/>
      <c r="J53" s="17"/>
      <c r="K53" s="17"/>
      <c r="L53" s="12"/>
      <c r="M53" s="17"/>
      <c r="N53" s="12"/>
      <c r="O53" s="9"/>
      <c r="P53" s="17"/>
      <c r="Q53" s="15"/>
      <c r="R53" s="18"/>
      <c r="S53" s="18"/>
      <c r="T53" s="18"/>
      <c r="U53" s="18"/>
      <c r="V53" s="18"/>
    </row>
    <row r="54" spans="1:22" s="1" customFormat="1" ht="31.2">
      <c r="A54" s="31" t="s">
        <v>164</v>
      </c>
      <c r="B54" s="43" t="s">
        <v>2</v>
      </c>
      <c r="C54" s="43">
        <v>240</v>
      </c>
      <c r="D54" s="45">
        <f>245+5</f>
        <v>250</v>
      </c>
      <c r="G54" s="17"/>
      <c r="H54" s="17"/>
      <c r="I54" s="17"/>
      <c r="J54" s="17"/>
      <c r="K54" s="17"/>
      <c r="L54" s="12"/>
      <c r="M54" s="17"/>
      <c r="N54" s="12"/>
      <c r="O54" s="9"/>
      <c r="P54" s="17"/>
      <c r="Q54" s="15"/>
      <c r="R54" s="18"/>
      <c r="S54" s="18"/>
      <c r="T54" s="18"/>
      <c r="U54" s="18"/>
      <c r="V54" s="18"/>
    </row>
    <row r="55" spans="1:22" s="1" customFormat="1" ht="31.2">
      <c r="A55" s="31" t="s">
        <v>113</v>
      </c>
      <c r="B55" s="43" t="s">
        <v>139</v>
      </c>
      <c r="C55" s="43"/>
      <c r="D55" s="45">
        <f>D56+D63</f>
        <v>2259.3000000000002</v>
      </c>
      <c r="G55" s="17"/>
      <c r="H55" s="17"/>
      <c r="I55" s="17"/>
      <c r="J55" s="17"/>
      <c r="K55" s="17"/>
      <c r="L55" s="12"/>
      <c r="M55" s="17"/>
      <c r="N55" s="12"/>
      <c r="O55" s="9"/>
      <c r="P55" s="17"/>
      <c r="Q55" s="15"/>
      <c r="R55" s="18"/>
      <c r="S55" s="18"/>
      <c r="T55" s="18"/>
      <c r="U55" s="18"/>
      <c r="V55" s="18"/>
    </row>
    <row r="56" spans="1:22" s="1" customFormat="1" ht="27.6" customHeight="1">
      <c r="A56" s="31" t="s">
        <v>171</v>
      </c>
      <c r="B56" s="43" t="s">
        <v>180</v>
      </c>
      <c r="C56" s="43"/>
      <c r="D56" s="45">
        <f>D57+D60</f>
        <v>259.3</v>
      </c>
      <c r="G56" s="17"/>
      <c r="H56" s="17"/>
      <c r="I56" s="17"/>
      <c r="J56" s="17"/>
      <c r="K56" s="17"/>
      <c r="L56" s="12"/>
      <c r="M56" s="17"/>
      <c r="N56" s="12"/>
      <c r="O56" s="9"/>
      <c r="P56" s="17"/>
      <c r="Q56" s="15"/>
      <c r="R56" s="18"/>
      <c r="S56" s="18"/>
      <c r="T56" s="18"/>
      <c r="U56" s="18"/>
      <c r="V56" s="18"/>
    </row>
    <row r="57" spans="1:22" s="1" customFormat="1">
      <c r="A57" s="31" t="s">
        <v>114</v>
      </c>
      <c r="B57" s="43" t="s">
        <v>40</v>
      </c>
      <c r="C57" s="43"/>
      <c r="D57" s="45">
        <f>D58</f>
        <v>229.1</v>
      </c>
      <c r="G57" s="17"/>
      <c r="H57" s="17"/>
      <c r="I57" s="17"/>
      <c r="J57" s="17"/>
      <c r="K57" s="17"/>
      <c r="L57" s="12"/>
      <c r="M57" s="17"/>
      <c r="N57" s="12"/>
      <c r="O57" s="9"/>
      <c r="P57" s="17"/>
      <c r="Q57" s="15"/>
      <c r="R57" s="18"/>
      <c r="S57" s="18"/>
      <c r="T57" s="18"/>
      <c r="U57" s="18"/>
      <c r="V57" s="18"/>
    </row>
    <row r="58" spans="1:22" s="1" customFormat="1" ht="31.2">
      <c r="A58" s="33" t="s">
        <v>102</v>
      </c>
      <c r="B58" s="43" t="s">
        <v>40</v>
      </c>
      <c r="C58" s="43">
        <v>200</v>
      </c>
      <c r="D58" s="45">
        <f>D59</f>
        <v>229.1</v>
      </c>
      <c r="G58" s="17"/>
      <c r="H58" s="17"/>
      <c r="I58" s="17"/>
      <c r="J58" s="17"/>
      <c r="K58" s="17"/>
      <c r="L58" s="12"/>
      <c r="M58" s="17"/>
      <c r="N58" s="12"/>
      <c r="O58" s="9"/>
      <c r="P58" s="17"/>
      <c r="Q58" s="15"/>
      <c r="R58" s="18"/>
      <c r="S58" s="18"/>
      <c r="T58" s="18"/>
      <c r="U58" s="18"/>
      <c r="V58" s="18"/>
    </row>
    <row r="59" spans="1:22" ht="36" customHeight="1">
      <c r="A59" s="31" t="s">
        <v>164</v>
      </c>
      <c r="B59" s="43" t="s">
        <v>40</v>
      </c>
      <c r="C59" s="43">
        <v>240</v>
      </c>
      <c r="D59" s="45">
        <f>225+4.1</f>
        <v>229.1</v>
      </c>
      <c r="G59" s="17"/>
      <c r="H59" s="17"/>
      <c r="I59" s="17"/>
      <c r="J59" s="17"/>
      <c r="K59" s="17"/>
      <c r="L59" s="12"/>
      <c r="M59" s="17"/>
      <c r="N59" s="12"/>
      <c r="O59" s="9"/>
      <c r="P59" s="17"/>
      <c r="Q59" s="15"/>
      <c r="R59" s="19"/>
      <c r="S59" s="19"/>
      <c r="T59" s="19"/>
      <c r="U59" s="19"/>
      <c r="V59" s="19"/>
    </row>
    <row r="60" spans="1:22" ht="27.6" customHeight="1">
      <c r="A60" s="69" t="s">
        <v>256</v>
      </c>
      <c r="B60" s="43" t="str">
        <f>B61</f>
        <v>02 3 1403</v>
      </c>
      <c r="C60" s="43"/>
      <c r="D60" s="45">
        <f>D61</f>
        <v>30.2</v>
      </c>
      <c r="G60" s="17"/>
      <c r="H60" s="17"/>
      <c r="I60" s="17"/>
      <c r="J60" s="17"/>
      <c r="K60" s="17"/>
      <c r="L60" s="12"/>
      <c r="M60" s="17"/>
      <c r="N60" s="12"/>
      <c r="O60" s="9"/>
      <c r="P60" s="17"/>
      <c r="Q60" s="15"/>
      <c r="R60" s="19"/>
      <c r="S60" s="19"/>
      <c r="T60" s="19"/>
      <c r="U60" s="19"/>
      <c r="V60" s="19"/>
    </row>
    <row r="61" spans="1:22" ht="36" customHeight="1">
      <c r="A61" s="56" t="s">
        <v>102</v>
      </c>
      <c r="B61" s="43" t="str">
        <f>B62</f>
        <v>02 3 1403</v>
      </c>
      <c r="C61" s="43">
        <v>200</v>
      </c>
      <c r="D61" s="45">
        <f>D62</f>
        <v>30.2</v>
      </c>
      <c r="G61" s="17"/>
      <c r="H61" s="17"/>
      <c r="I61" s="17"/>
      <c r="J61" s="17"/>
      <c r="K61" s="17"/>
      <c r="L61" s="12"/>
      <c r="M61" s="17"/>
      <c r="N61" s="12"/>
      <c r="O61" s="9"/>
      <c r="P61" s="17"/>
      <c r="Q61" s="15"/>
      <c r="R61" s="19"/>
      <c r="S61" s="19"/>
      <c r="T61" s="19"/>
      <c r="U61" s="19"/>
      <c r="V61" s="19"/>
    </row>
    <row r="62" spans="1:22" ht="36" customHeight="1">
      <c r="A62" s="69" t="s">
        <v>164</v>
      </c>
      <c r="B62" s="43" t="s">
        <v>257</v>
      </c>
      <c r="C62" s="43">
        <v>240</v>
      </c>
      <c r="D62" s="45">
        <v>30.2</v>
      </c>
      <c r="G62" s="17"/>
      <c r="H62" s="17"/>
      <c r="I62" s="17"/>
      <c r="J62" s="17"/>
      <c r="K62" s="17"/>
      <c r="L62" s="12"/>
      <c r="M62" s="17"/>
      <c r="N62" s="12"/>
      <c r="O62" s="9"/>
      <c r="P62" s="17"/>
      <c r="Q62" s="15"/>
      <c r="R62" s="19"/>
      <c r="S62" s="19"/>
      <c r="T62" s="19"/>
      <c r="U62" s="19"/>
      <c r="V62" s="19"/>
    </row>
    <row r="63" spans="1:22" ht="22.95" customHeight="1">
      <c r="A63" s="31" t="s">
        <v>168</v>
      </c>
      <c r="B63" s="43" t="s">
        <v>182</v>
      </c>
      <c r="C63" s="43"/>
      <c r="D63" s="45">
        <f>D64</f>
        <v>2000</v>
      </c>
      <c r="G63" s="17"/>
      <c r="H63" s="17"/>
      <c r="I63" s="17"/>
      <c r="J63" s="17"/>
      <c r="K63" s="17"/>
      <c r="L63" s="12"/>
      <c r="M63" s="17"/>
      <c r="N63" s="12"/>
      <c r="O63" s="9"/>
      <c r="P63" s="17"/>
      <c r="Q63" s="15"/>
      <c r="R63" s="19"/>
      <c r="S63" s="19"/>
      <c r="T63" s="19"/>
      <c r="U63" s="19"/>
      <c r="V63" s="19"/>
    </row>
    <row r="64" spans="1:22" s="1" customFormat="1" ht="24.6" customHeight="1">
      <c r="A64" s="31" t="s">
        <v>181</v>
      </c>
      <c r="B64" s="43" t="s">
        <v>83</v>
      </c>
      <c r="C64" s="43"/>
      <c r="D64" s="45">
        <f>D65</f>
        <v>2000</v>
      </c>
      <c r="G64" s="17"/>
      <c r="H64" s="17"/>
      <c r="I64" s="17"/>
      <c r="J64" s="17"/>
      <c r="K64" s="17"/>
      <c r="L64" s="12"/>
      <c r="M64" s="17"/>
      <c r="N64" s="12"/>
      <c r="O64" s="9"/>
      <c r="P64" s="17"/>
      <c r="Q64" s="15"/>
      <c r="R64" s="18"/>
      <c r="S64" s="18"/>
      <c r="T64" s="18"/>
      <c r="U64" s="18"/>
      <c r="V64" s="18"/>
    </row>
    <row r="65" spans="1:22" s="1" customFormat="1" ht="31.2">
      <c r="A65" s="33" t="s">
        <v>102</v>
      </c>
      <c r="B65" s="43" t="s">
        <v>83</v>
      </c>
      <c r="C65" s="43">
        <v>200</v>
      </c>
      <c r="D65" s="45">
        <f>D66</f>
        <v>2000</v>
      </c>
      <c r="G65" s="17"/>
      <c r="H65" s="17"/>
      <c r="I65" s="17"/>
      <c r="J65" s="17"/>
      <c r="K65" s="17"/>
      <c r="L65" s="12"/>
      <c r="M65" s="17"/>
      <c r="N65" s="12"/>
      <c r="O65" s="9"/>
      <c r="P65" s="17"/>
      <c r="Q65" s="15"/>
      <c r="R65" s="18"/>
      <c r="S65" s="18"/>
      <c r="T65" s="18"/>
      <c r="U65" s="18"/>
      <c r="V65" s="18"/>
    </row>
    <row r="66" spans="1:22" s="1" customFormat="1" ht="37.200000000000003" customHeight="1">
      <c r="A66" s="31" t="s">
        <v>164</v>
      </c>
      <c r="B66" s="43" t="s">
        <v>83</v>
      </c>
      <c r="C66" s="43">
        <v>240</v>
      </c>
      <c r="D66" s="45">
        <v>2000</v>
      </c>
      <c r="G66" s="17"/>
      <c r="H66" s="17"/>
      <c r="I66" s="17"/>
      <c r="J66" s="17"/>
      <c r="K66" s="17"/>
      <c r="L66" s="12"/>
      <c r="M66" s="17"/>
      <c r="N66" s="12"/>
      <c r="O66" s="9"/>
      <c r="P66" s="17"/>
      <c r="Q66" s="15"/>
      <c r="R66" s="18"/>
      <c r="S66" s="18"/>
      <c r="T66" s="18"/>
      <c r="U66" s="18"/>
      <c r="V66" s="18"/>
    </row>
    <row r="67" spans="1:22" ht="46.2" customHeight="1">
      <c r="A67" s="31" t="s">
        <v>226</v>
      </c>
      <c r="B67" s="43" t="s">
        <v>140</v>
      </c>
      <c r="C67" s="43"/>
      <c r="D67" s="45">
        <f>D68+D71</f>
        <v>20044.099999999999</v>
      </c>
      <c r="G67" s="17"/>
      <c r="H67" s="17"/>
      <c r="I67" s="17"/>
      <c r="J67" s="17"/>
      <c r="K67" s="17"/>
      <c r="L67" s="12"/>
      <c r="M67" s="17"/>
      <c r="N67" s="12"/>
      <c r="O67" s="9"/>
      <c r="P67" s="17"/>
      <c r="Q67" s="15"/>
      <c r="R67" s="19"/>
      <c r="S67" s="19"/>
      <c r="T67" s="19"/>
      <c r="U67" s="19"/>
      <c r="V67" s="19"/>
    </row>
    <row r="68" spans="1:22" ht="26.4" customHeight="1">
      <c r="A68" s="31" t="s">
        <v>199</v>
      </c>
      <c r="B68" s="43" t="s">
        <v>203</v>
      </c>
      <c r="C68" s="43"/>
      <c r="D68" s="45">
        <f>D69</f>
        <v>50</v>
      </c>
      <c r="G68" s="17"/>
      <c r="H68" s="17"/>
      <c r="I68" s="17"/>
      <c r="J68" s="17"/>
      <c r="K68" s="17"/>
      <c r="L68" s="12"/>
      <c r="M68" s="17"/>
      <c r="N68" s="12"/>
      <c r="O68" s="9"/>
      <c r="P68" s="17"/>
      <c r="Q68" s="15"/>
      <c r="R68" s="19"/>
      <c r="S68" s="19"/>
      <c r="T68" s="19"/>
      <c r="U68" s="19"/>
      <c r="V68" s="19"/>
    </row>
    <row r="69" spans="1:22" ht="31.2">
      <c r="A69" s="33" t="s">
        <v>102</v>
      </c>
      <c r="B69" s="43" t="s">
        <v>203</v>
      </c>
      <c r="C69" s="43">
        <v>200</v>
      </c>
      <c r="D69" s="45">
        <f>D70</f>
        <v>50</v>
      </c>
      <c r="G69" s="17"/>
      <c r="H69" s="17"/>
      <c r="I69" s="17"/>
      <c r="J69" s="17"/>
      <c r="K69" s="17"/>
      <c r="L69" s="12"/>
      <c r="M69" s="17"/>
      <c r="N69" s="12"/>
      <c r="O69" s="9"/>
      <c r="P69" s="17"/>
      <c r="Q69" s="15"/>
      <c r="R69" s="19"/>
      <c r="S69" s="19"/>
      <c r="T69" s="19"/>
      <c r="U69" s="19"/>
      <c r="V69" s="19"/>
    </row>
    <row r="70" spans="1:22" ht="31.2">
      <c r="A70" s="31" t="s">
        <v>164</v>
      </c>
      <c r="B70" s="43" t="s">
        <v>203</v>
      </c>
      <c r="C70" s="43">
        <v>240</v>
      </c>
      <c r="D70" s="45">
        <v>50</v>
      </c>
      <c r="G70" s="17"/>
      <c r="H70" s="17"/>
      <c r="I70" s="17"/>
      <c r="J70" s="17"/>
      <c r="K70" s="17"/>
      <c r="L70" s="12"/>
      <c r="M70" s="17"/>
      <c r="N70" s="12"/>
      <c r="O70" s="9"/>
      <c r="P70" s="17"/>
      <c r="Q70" s="15"/>
      <c r="R70" s="19"/>
      <c r="S70" s="19"/>
      <c r="T70" s="19"/>
      <c r="U70" s="19"/>
      <c r="V70" s="19"/>
    </row>
    <row r="71" spans="1:22" ht="27" customHeight="1">
      <c r="A71" s="69" t="s">
        <v>168</v>
      </c>
      <c r="B71" s="70" t="s">
        <v>264</v>
      </c>
      <c r="C71" s="70"/>
      <c r="D71" s="72">
        <f>D72</f>
        <v>19994.099999999999</v>
      </c>
      <c r="G71" s="17"/>
      <c r="H71" s="17"/>
      <c r="I71" s="17"/>
      <c r="J71" s="17"/>
      <c r="K71" s="17"/>
      <c r="L71" s="12"/>
      <c r="M71" s="17"/>
      <c r="N71" s="12"/>
      <c r="O71" s="9"/>
      <c r="P71" s="17"/>
      <c r="Q71" s="15"/>
      <c r="R71" s="19"/>
      <c r="S71" s="19"/>
      <c r="T71" s="19"/>
      <c r="U71" s="19"/>
      <c r="V71" s="19"/>
    </row>
    <row r="72" spans="1:22" ht="31.2">
      <c r="A72" s="69" t="s">
        <v>263</v>
      </c>
      <c r="B72" s="70" t="s">
        <v>265</v>
      </c>
      <c r="C72" s="70"/>
      <c r="D72" s="72">
        <f>D73</f>
        <v>19994.099999999999</v>
      </c>
      <c r="G72" s="17"/>
      <c r="H72" s="17"/>
      <c r="I72" s="17"/>
      <c r="J72" s="17"/>
      <c r="K72" s="17"/>
      <c r="L72" s="12"/>
      <c r="M72" s="17"/>
      <c r="N72" s="12"/>
      <c r="O72" s="9"/>
      <c r="P72" s="17"/>
      <c r="Q72" s="15"/>
      <c r="R72" s="19"/>
      <c r="S72" s="19"/>
      <c r="T72" s="19"/>
      <c r="U72" s="19"/>
      <c r="V72" s="19"/>
    </row>
    <row r="73" spans="1:22" ht="37.799999999999997" customHeight="1">
      <c r="A73" s="56" t="s">
        <v>102</v>
      </c>
      <c r="B73" s="70" t="s">
        <v>265</v>
      </c>
      <c r="C73" s="70">
        <v>200</v>
      </c>
      <c r="D73" s="72">
        <f>D74</f>
        <v>19994.099999999999</v>
      </c>
      <c r="G73" s="17"/>
      <c r="H73" s="17"/>
      <c r="I73" s="17"/>
      <c r="J73" s="17"/>
      <c r="K73" s="17"/>
      <c r="L73" s="12"/>
      <c r="M73" s="17"/>
      <c r="N73" s="12"/>
      <c r="O73" s="9"/>
      <c r="P73" s="17"/>
      <c r="Q73" s="15"/>
      <c r="R73" s="19"/>
      <c r="S73" s="19"/>
      <c r="T73" s="19"/>
      <c r="U73" s="19"/>
      <c r="V73" s="19"/>
    </row>
    <row r="74" spans="1:22" ht="34.799999999999997" customHeight="1">
      <c r="A74" s="69" t="s">
        <v>164</v>
      </c>
      <c r="B74" s="70" t="s">
        <v>265</v>
      </c>
      <c r="C74" s="70">
        <v>240</v>
      </c>
      <c r="D74" s="72">
        <v>19994.099999999999</v>
      </c>
      <c r="G74" s="17"/>
      <c r="H74" s="17"/>
      <c r="I74" s="17"/>
      <c r="J74" s="17"/>
      <c r="K74" s="17"/>
      <c r="L74" s="12"/>
      <c r="M74" s="17"/>
      <c r="N74" s="12"/>
      <c r="O74" s="9"/>
      <c r="P74" s="17"/>
      <c r="Q74" s="15"/>
      <c r="R74" s="19"/>
      <c r="S74" s="19"/>
      <c r="T74" s="19"/>
      <c r="U74" s="19"/>
      <c r="V74" s="19"/>
    </row>
    <row r="75" spans="1:22" ht="24" customHeight="1">
      <c r="A75" s="31" t="s">
        <v>217</v>
      </c>
      <c r="B75" s="43" t="s">
        <v>218</v>
      </c>
      <c r="C75" s="43"/>
      <c r="D75" s="45">
        <f>D76</f>
        <v>5500</v>
      </c>
      <c r="G75" s="17"/>
      <c r="H75" s="17"/>
      <c r="I75" s="17"/>
      <c r="J75" s="17"/>
      <c r="K75" s="17"/>
      <c r="L75" s="12"/>
      <c r="M75" s="17"/>
      <c r="N75" s="12"/>
      <c r="O75" s="9"/>
      <c r="P75" s="17"/>
      <c r="Q75" s="15"/>
      <c r="R75" s="19"/>
      <c r="S75" s="19"/>
      <c r="T75" s="19"/>
      <c r="U75" s="19"/>
      <c r="V75" s="19"/>
    </row>
    <row r="76" spans="1:22" ht="27.6" customHeight="1">
      <c r="A76" s="33" t="s">
        <v>115</v>
      </c>
      <c r="B76" s="43" t="s">
        <v>219</v>
      </c>
      <c r="C76" s="43"/>
      <c r="D76" s="45">
        <f>D77</f>
        <v>5500</v>
      </c>
      <c r="G76" s="17"/>
      <c r="H76" s="17"/>
      <c r="I76" s="17"/>
      <c r="J76" s="17"/>
      <c r="K76" s="17"/>
      <c r="L76" s="12"/>
      <c r="M76" s="17"/>
      <c r="N76" s="12"/>
      <c r="O76" s="9"/>
      <c r="P76" s="17"/>
      <c r="Q76" s="15"/>
      <c r="R76" s="19"/>
      <c r="S76" s="19"/>
      <c r="T76" s="19"/>
      <c r="U76" s="19"/>
      <c r="V76" s="19"/>
    </row>
    <row r="77" spans="1:22" ht="37.200000000000003" customHeight="1">
      <c r="A77" s="33" t="s">
        <v>102</v>
      </c>
      <c r="B77" s="43" t="s">
        <v>219</v>
      </c>
      <c r="C77" s="43">
        <v>200</v>
      </c>
      <c r="D77" s="45">
        <f>D78</f>
        <v>5500</v>
      </c>
      <c r="G77" s="17"/>
      <c r="H77" s="17"/>
      <c r="I77" s="17"/>
      <c r="J77" s="17"/>
      <c r="K77" s="17"/>
      <c r="L77" s="12"/>
      <c r="M77" s="17"/>
      <c r="N77" s="12"/>
      <c r="O77" s="9"/>
      <c r="P77" s="17"/>
      <c r="Q77" s="15"/>
      <c r="R77" s="19"/>
      <c r="S77" s="19"/>
      <c r="T77" s="19"/>
      <c r="U77" s="19"/>
      <c r="V77" s="19"/>
    </row>
    <row r="78" spans="1:22" ht="41.4" customHeight="1">
      <c r="A78" s="31" t="s">
        <v>164</v>
      </c>
      <c r="B78" s="43" t="s">
        <v>219</v>
      </c>
      <c r="C78" s="43">
        <v>240</v>
      </c>
      <c r="D78" s="45">
        <v>5500</v>
      </c>
      <c r="G78" s="17"/>
      <c r="H78" s="17"/>
      <c r="I78" s="17"/>
      <c r="J78" s="17"/>
      <c r="K78" s="17"/>
      <c r="L78" s="12"/>
      <c r="M78" s="17"/>
      <c r="N78" s="12"/>
      <c r="O78" s="9"/>
      <c r="P78" s="17"/>
      <c r="Q78" s="15"/>
      <c r="R78" s="19"/>
      <c r="S78" s="19"/>
      <c r="T78" s="19"/>
      <c r="U78" s="19"/>
      <c r="V78" s="19"/>
    </row>
    <row r="79" spans="1:22" ht="33.75" customHeight="1">
      <c r="A79" s="30" t="s">
        <v>124</v>
      </c>
      <c r="B79" s="41" t="s">
        <v>141</v>
      </c>
      <c r="C79" s="47"/>
      <c r="D79" s="60">
        <f>D81+D96+D103+D121</f>
        <v>177516.1</v>
      </c>
      <c r="E79" s="19"/>
      <c r="F79" s="19"/>
      <c r="G79" s="19"/>
      <c r="H79" s="19"/>
      <c r="I79" s="19"/>
      <c r="J79" s="19"/>
      <c r="K79" s="19"/>
      <c r="L79" s="19"/>
      <c r="M79" s="19"/>
      <c r="N79" s="19"/>
      <c r="O79" s="19"/>
      <c r="P79" s="19"/>
      <c r="Q79" s="19"/>
      <c r="R79" s="19"/>
      <c r="S79" s="19"/>
      <c r="T79" s="19"/>
      <c r="U79" s="19"/>
      <c r="V79" s="19"/>
    </row>
    <row r="80" spans="1:22" ht="15.75" customHeight="1">
      <c r="A80" s="31" t="s">
        <v>132</v>
      </c>
      <c r="B80" s="41"/>
      <c r="C80" s="47"/>
      <c r="D80" s="60"/>
      <c r="E80" s="19"/>
      <c r="F80" s="19"/>
      <c r="G80" s="19"/>
      <c r="H80" s="19"/>
      <c r="I80" s="19"/>
      <c r="J80" s="19"/>
      <c r="K80" s="19"/>
      <c r="L80" s="19"/>
      <c r="M80" s="19"/>
      <c r="N80" s="19"/>
      <c r="O80" s="19"/>
      <c r="P80" s="19"/>
      <c r="Q80" s="19"/>
      <c r="R80" s="19"/>
      <c r="S80" s="19"/>
      <c r="T80" s="19"/>
      <c r="U80" s="19"/>
      <c r="V80" s="19"/>
    </row>
    <row r="81" spans="1:22" ht="38.4" customHeight="1">
      <c r="A81" s="33" t="s">
        <v>117</v>
      </c>
      <c r="B81" s="43" t="s">
        <v>142</v>
      </c>
      <c r="C81" s="44"/>
      <c r="D81" s="45">
        <f>D82+D86+D93</f>
        <v>157053.79999999999</v>
      </c>
      <c r="E81" s="67"/>
      <c r="F81" s="20"/>
      <c r="G81" s="20"/>
      <c r="H81" s="20"/>
      <c r="I81" s="12"/>
      <c r="J81" s="20"/>
      <c r="K81" s="12"/>
      <c r="L81" s="13"/>
      <c r="M81" s="17"/>
      <c r="N81" s="15"/>
      <c r="O81" s="21"/>
      <c r="P81" s="19"/>
      <c r="Q81" s="19"/>
      <c r="R81" s="19"/>
      <c r="S81" s="19"/>
      <c r="T81" s="19"/>
      <c r="U81" s="19"/>
      <c r="V81" s="19"/>
    </row>
    <row r="82" spans="1:22" ht="22.95" customHeight="1">
      <c r="A82" s="31" t="s">
        <v>168</v>
      </c>
      <c r="B82" s="43" t="s">
        <v>183</v>
      </c>
      <c r="C82" s="44"/>
      <c r="D82" s="45">
        <f>D83</f>
        <v>4089.5</v>
      </c>
      <c r="E82" s="67"/>
      <c r="F82" s="20"/>
      <c r="G82" s="20"/>
      <c r="H82" s="20"/>
      <c r="I82" s="12"/>
      <c r="J82" s="20"/>
      <c r="K82" s="12"/>
      <c r="L82" s="13"/>
      <c r="M82" s="17"/>
      <c r="N82" s="15"/>
      <c r="O82" s="21"/>
      <c r="P82" s="19"/>
      <c r="Q82" s="19"/>
      <c r="R82" s="19"/>
      <c r="S82" s="19"/>
      <c r="T82" s="19"/>
      <c r="U82" s="19"/>
      <c r="V82" s="19"/>
    </row>
    <row r="83" spans="1:22" ht="31.2">
      <c r="A83" s="33" t="s">
        <v>223</v>
      </c>
      <c r="B83" s="43" t="s">
        <v>84</v>
      </c>
      <c r="C83" s="43"/>
      <c r="D83" s="45">
        <f>D84</f>
        <v>4089.5</v>
      </c>
      <c r="E83" s="67"/>
      <c r="F83" s="20"/>
      <c r="G83" s="20"/>
      <c r="H83" s="20"/>
      <c r="I83" s="12"/>
      <c r="J83" s="20"/>
      <c r="K83" s="12"/>
      <c r="L83" s="13"/>
      <c r="M83" s="17"/>
      <c r="N83" s="15"/>
      <c r="O83" s="21"/>
      <c r="P83" s="19"/>
      <c r="Q83" s="19"/>
      <c r="R83" s="19"/>
      <c r="S83" s="19"/>
      <c r="T83" s="19"/>
      <c r="U83" s="19"/>
      <c r="V83" s="19"/>
    </row>
    <row r="84" spans="1:22" ht="31.2">
      <c r="A84" s="33" t="s">
        <v>102</v>
      </c>
      <c r="B84" s="43" t="s">
        <v>84</v>
      </c>
      <c r="C84" s="44">
        <v>200</v>
      </c>
      <c r="D84" s="45">
        <f>D85</f>
        <v>4089.5</v>
      </c>
      <c r="E84" s="67"/>
      <c r="F84" s="20"/>
      <c r="G84" s="20"/>
      <c r="H84" s="20"/>
      <c r="I84" s="12"/>
      <c r="J84" s="20"/>
      <c r="K84" s="12"/>
      <c r="L84" s="13"/>
      <c r="M84" s="17"/>
      <c r="N84" s="15"/>
      <c r="O84" s="21"/>
      <c r="P84" s="19"/>
      <c r="Q84" s="19"/>
      <c r="R84" s="19"/>
      <c r="S84" s="19"/>
      <c r="T84" s="19"/>
      <c r="U84" s="19"/>
      <c r="V84" s="19"/>
    </row>
    <row r="85" spans="1:22" ht="31.2">
      <c r="A85" s="31" t="s">
        <v>164</v>
      </c>
      <c r="B85" s="43" t="s">
        <v>84</v>
      </c>
      <c r="C85" s="44">
        <v>240</v>
      </c>
      <c r="D85" s="45">
        <f>6000-3480.3+1569.8</f>
        <v>4089.5</v>
      </c>
      <c r="E85" s="67"/>
      <c r="F85" s="20"/>
      <c r="G85" s="20"/>
      <c r="H85" s="20"/>
      <c r="I85" s="12"/>
      <c r="J85" s="20"/>
      <c r="K85" s="12"/>
      <c r="L85" s="13"/>
      <c r="M85" s="17"/>
      <c r="N85" s="15"/>
      <c r="O85" s="21"/>
      <c r="P85" s="19"/>
      <c r="Q85" s="19"/>
      <c r="R85" s="19"/>
      <c r="S85" s="19"/>
      <c r="T85" s="19"/>
      <c r="U85" s="19"/>
      <c r="V85" s="19"/>
    </row>
    <row r="86" spans="1:22" ht="31.2">
      <c r="A86" s="31" t="s">
        <v>236</v>
      </c>
      <c r="B86" s="43" t="s">
        <v>166</v>
      </c>
      <c r="C86" s="44"/>
      <c r="D86" s="45">
        <f>D87+D90</f>
        <v>152183.29999999999</v>
      </c>
      <c r="E86" s="67"/>
      <c r="F86" s="20"/>
      <c r="G86" s="20"/>
      <c r="H86" s="20"/>
      <c r="I86" s="12"/>
      <c r="J86" s="20"/>
      <c r="K86" s="12"/>
      <c r="L86" s="13"/>
      <c r="M86" s="17"/>
      <c r="N86" s="15"/>
      <c r="O86" s="21"/>
      <c r="P86" s="19"/>
      <c r="Q86" s="19"/>
      <c r="R86" s="19"/>
      <c r="S86" s="19"/>
      <c r="T86" s="19"/>
      <c r="U86" s="19"/>
      <c r="V86" s="19"/>
    </row>
    <row r="87" spans="1:22" ht="62.4">
      <c r="A87" s="37" t="s">
        <v>239</v>
      </c>
      <c r="B87" s="43" t="s">
        <v>89</v>
      </c>
      <c r="C87" s="44"/>
      <c r="D87" s="45">
        <f>D88</f>
        <v>150680.29999999999</v>
      </c>
      <c r="E87" s="67"/>
      <c r="F87" s="20"/>
      <c r="G87" s="20"/>
      <c r="H87" s="20"/>
      <c r="I87" s="12"/>
      <c r="J87" s="20"/>
      <c r="K87" s="12"/>
      <c r="L87" s="13"/>
      <c r="M87" s="17"/>
      <c r="N87" s="15"/>
      <c r="O87" s="21"/>
      <c r="P87" s="19"/>
      <c r="Q87" s="19"/>
      <c r="R87" s="19"/>
      <c r="S87" s="19"/>
      <c r="T87" s="19"/>
      <c r="U87" s="19"/>
      <c r="V87" s="19"/>
    </row>
    <row r="88" spans="1:22" ht="31.2">
      <c r="A88" s="32" t="s">
        <v>98</v>
      </c>
      <c r="B88" s="43" t="s">
        <v>89</v>
      </c>
      <c r="C88" s="44">
        <v>400</v>
      </c>
      <c r="D88" s="45">
        <f>D89</f>
        <v>150680.29999999999</v>
      </c>
      <c r="E88" s="67"/>
      <c r="F88" s="20"/>
      <c r="G88" s="20"/>
      <c r="H88" s="20"/>
      <c r="I88" s="12"/>
      <c r="J88" s="20"/>
      <c r="K88" s="12"/>
      <c r="L88" s="13"/>
      <c r="M88" s="17"/>
      <c r="N88" s="15"/>
      <c r="O88" s="21"/>
      <c r="P88" s="19"/>
      <c r="Q88" s="19"/>
      <c r="R88" s="19"/>
      <c r="S88" s="19"/>
      <c r="T88" s="19"/>
      <c r="U88" s="19"/>
      <c r="V88" s="19"/>
    </row>
    <row r="89" spans="1:22" ht="22.95" customHeight="1">
      <c r="A89" s="31" t="s">
        <v>96</v>
      </c>
      <c r="B89" s="43" t="s">
        <v>89</v>
      </c>
      <c r="C89" s="44">
        <v>410</v>
      </c>
      <c r="D89" s="45">
        <f>154000-3319.7</f>
        <v>150680.29999999999</v>
      </c>
      <c r="E89" s="67"/>
      <c r="F89" s="20"/>
      <c r="G89" s="20"/>
      <c r="H89" s="20"/>
      <c r="I89" s="12"/>
      <c r="J89" s="20"/>
      <c r="K89" s="12"/>
      <c r="L89" s="13"/>
      <c r="M89" s="17"/>
      <c r="N89" s="15"/>
      <c r="O89" s="21"/>
      <c r="P89" s="19"/>
      <c r="Q89" s="19"/>
      <c r="R89" s="19"/>
      <c r="S89" s="19"/>
      <c r="T89" s="19"/>
      <c r="U89" s="19"/>
      <c r="V89" s="19"/>
    </row>
    <row r="90" spans="1:22" ht="52.8" customHeight="1">
      <c r="A90" s="74" t="s">
        <v>266</v>
      </c>
      <c r="B90" s="70" t="s">
        <v>267</v>
      </c>
      <c r="C90" s="71"/>
      <c r="D90" s="72">
        <f>D91</f>
        <v>1503</v>
      </c>
      <c r="E90" s="67"/>
      <c r="F90" s="20"/>
      <c r="G90" s="20"/>
      <c r="H90" s="20"/>
      <c r="I90" s="12"/>
      <c r="J90" s="20"/>
      <c r="K90" s="12"/>
      <c r="L90" s="13"/>
      <c r="M90" s="17"/>
      <c r="N90" s="15"/>
      <c r="O90" s="21"/>
      <c r="P90" s="19"/>
      <c r="Q90" s="19"/>
      <c r="R90" s="19"/>
      <c r="S90" s="19"/>
      <c r="T90" s="19"/>
      <c r="U90" s="19"/>
      <c r="V90" s="19"/>
    </row>
    <row r="91" spans="1:22" ht="31.8" customHeight="1">
      <c r="A91" s="73" t="s">
        <v>98</v>
      </c>
      <c r="B91" s="70" t="s">
        <v>267</v>
      </c>
      <c r="C91" s="71">
        <v>400</v>
      </c>
      <c r="D91" s="72">
        <f>D92</f>
        <v>1503</v>
      </c>
      <c r="E91" s="67"/>
      <c r="F91" s="20"/>
      <c r="G91" s="20"/>
      <c r="H91" s="20"/>
      <c r="I91" s="12"/>
      <c r="J91" s="20"/>
      <c r="K91" s="12"/>
      <c r="L91" s="13"/>
      <c r="M91" s="17"/>
      <c r="N91" s="15"/>
      <c r="O91" s="21"/>
      <c r="P91" s="19"/>
      <c r="Q91" s="19"/>
      <c r="R91" s="19"/>
      <c r="S91" s="19"/>
      <c r="T91" s="19"/>
      <c r="U91" s="19"/>
      <c r="V91" s="19"/>
    </row>
    <row r="92" spans="1:22" ht="22.8" customHeight="1">
      <c r="A92" s="74" t="s">
        <v>96</v>
      </c>
      <c r="B92" s="70" t="s">
        <v>267</v>
      </c>
      <c r="C92" s="71">
        <v>410</v>
      </c>
      <c r="D92" s="72">
        <v>1503</v>
      </c>
      <c r="E92" s="67"/>
      <c r="F92" s="20"/>
      <c r="G92" s="20"/>
      <c r="H92" s="20"/>
      <c r="I92" s="12"/>
      <c r="J92" s="20"/>
      <c r="K92" s="12"/>
      <c r="L92" s="13"/>
      <c r="M92" s="17"/>
      <c r="N92" s="15"/>
      <c r="O92" s="21"/>
      <c r="P92" s="19"/>
      <c r="Q92" s="19"/>
      <c r="R92" s="19"/>
      <c r="S92" s="19"/>
      <c r="T92" s="19"/>
      <c r="U92" s="19"/>
      <c r="V92" s="19"/>
    </row>
    <row r="93" spans="1:22" ht="103.8" customHeight="1">
      <c r="A93" s="76" t="s">
        <v>270</v>
      </c>
      <c r="B93" s="77" t="s">
        <v>271</v>
      </c>
      <c r="C93" s="71"/>
      <c r="D93" s="72">
        <f>D94</f>
        <v>781</v>
      </c>
      <c r="E93" s="67"/>
      <c r="F93" s="20"/>
      <c r="G93" s="20"/>
      <c r="H93" s="20"/>
      <c r="I93" s="12"/>
      <c r="J93" s="20"/>
      <c r="K93" s="12"/>
      <c r="L93" s="13"/>
      <c r="M93" s="17"/>
      <c r="N93" s="15"/>
      <c r="O93" s="21"/>
      <c r="P93" s="19"/>
      <c r="Q93" s="19"/>
      <c r="R93" s="19"/>
      <c r="S93" s="19"/>
      <c r="T93" s="19"/>
      <c r="U93" s="19"/>
      <c r="V93" s="19"/>
    </row>
    <row r="94" spans="1:22" ht="40.799999999999997" customHeight="1">
      <c r="A94" s="69" t="s">
        <v>100</v>
      </c>
      <c r="B94" s="77" t="s">
        <v>271</v>
      </c>
      <c r="C94" s="71">
        <v>600</v>
      </c>
      <c r="D94" s="72">
        <f>D95</f>
        <v>781</v>
      </c>
      <c r="E94" s="67"/>
      <c r="F94" s="20"/>
      <c r="G94" s="20"/>
      <c r="H94" s="20"/>
      <c r="I94" s="12"/>
      <c r="J94" s="20"/>
      <c r="K94" s="12"/>
      <c r="L94" s="13"/>
      <c r="M94" s="17"/>
      <c r="N94" s="15"/>
      <c r="O94" s="21"/>
      <c r="P94" s="19"/>
      <c r="Q94" s="19"/>
      <c r="R94" s="19"/>
      <c r="S94" s="19"/>
      <c r="T94" s="19"/>
      <c r="U94" s="19"/>
      <c r="V94" s="19"/>
    </row>
    <row r="95" spans="1:22" ht="27" customHeight="1">
      <c r="A95" s="69" t="s">
        <v>99</v>
      </c>
      <c r="B95" s="77" t="s">
        <v>271</v>
      </c>
      <c r="C95" s="71">
        <v>610</v>
      </c>
      <c r="D95" s="72">
        <v>781</v>
      </c>
      <c r="E95" s="67"/>
      <c r="F95" s="20"/>
      <c r="G95" s="20"/>
      <c r="H95" s="20"/>
      <c r="I95" s="12"/>
      <c r="J95" s="20"/>
      <c r="K95" s="12"/>
      <c r="L95" s="13"/>
      <c r="M95" s="17"/>
      <c r="N95" s="15"/>
      <c r="O95" s="21"/>
      <c r="P95" s="19"/>
      <c r="Q95" s="19"/>
      <c r="R95" s="19"/>
      <c r="S95" s="19"/>
      <c r="T95" s="19"/>
      <c r="U95" s="19"/>
      <c r="V95" s="19"/>
    </row>
    <row r="96" spans="1:22" ht="37.950000000000003" customHeight="1">
      <c r="A96" s="33" t="s">
        <v>184</v>
      </c>
      <c r="B96" s="43" t="s">
        <v>143</v>
      </c>
      <c r="C96" s="44"/>
      <c r="D96" s="45">
        <f>D97+D100</f>
        <v>103.1</v>
      </c>
      <c r="E96" s="67"/>
      <c r="F96" s="20"/>
      <c r="G96" s="20"/>
      <c r="H96" s="20"/>
      <c r="I96" s="12"/>
      <c r="J96" s="20"/>
      <c r="K96" s="12"/>
      <c r="L96" s="13"/>
      <c r="M96" s="17"/>
      <c r="N96" s="15"/>
      <c r="O96" s="21"/>
      <c r="P96" s="19"/>
      <c r="Q96" s="19"/>
      <c r="R96" s="19"/>
      <c r="S96" s="19"/>
      <c r="T96" s="19"/>
      <c r="U96" s="19"/>
      <c r="V96" s="19"/>
    </row>
    <row r="97" spans="1:22" ht="46.95" customHeight="1">
      <c r="A97" s="33" t="s">
        <v>4</v>
      </c>
      <c r="B97" s="43" t="s">
        <v>185</v>
      </c>
      <c r="C97" s="44"/>
      <c r="D97" s="45">
        <f>D98</f>
        <v>33.1</v>
      </c>
      <c r="E97" s="67"/>
      <c r="F97" s="20"/>
      <c r="G97" s="20"/>
      <c r="H97" s="20"/>
      <c r="I97" s="12"/>
      <c r="J97" s="20"/>
      <c r="K97" s="12"/>
      <c r="L97" s="13"/>
      <c r="M97" s="17"/>
      <c r="N97" s="15"/>
      <c r="O97" s="21"/>
      <c r="P97" s="19"/>
      <c r="Q97" s="19"/>
      <c r="R97" s="19"/>
      <c r="S97" s="19"/>
      <c r="T97" s="19"/>
      <c r="U97" s="19"/>
      <c r="V97" s="19"/>
    </row>
    <row r="98" spans="1:22" ht="31.2">
      <c r="A98" s="31" t="s">
        <v>100</v>
      </c>
      <c r="B98" s="43" t="s">
        <v>185</v>
      </c>
      <c r="C98" s="44">
        <v>600</v>
      </c>
      <c r="D98" s="45">
        <f>D99</f>
        <v>33.1</v>
      </c>
      <c r="E98" s="67"/>
      <c r="F98" s="20"/>
      <c r="G98" s="20"/>
      <c r="H98" s="20"/>
      <c r="I98" s="12"/>
      <c r="J98" s="20"/>
      <c r="K98" s="12"/>
      <c r="L98" s="13"/>
      <c r="M98" s="17"/>
      <c r="N98" s="15"/>
      <c r="O98" s="21"/>
      <c r="P98" s="19"/>
      <c r="Q98" s="19"/>
      <c r="R98" s="19"/>
      <c r="S98" s="19"/>
      <c r="T98" s="19"/>
      <c r="U98" s="19"/>
      <c r="V98" s="19"/>
    </row>
    <row r="99" spans="1:22">
      <c r="A99" s="31" t="s">
        <v>99</v>
      </c>
      <c r="B99" s="43" t="s">
        <v>185</v>
      </c>
      <c r="C99" s="44">
        <v>610</v>
      </c>
      <c r="D99" s="45">
        <f>20+13.1</f>
        <v>33.1</v>
      </c>
      <c r="E99" s="67"/>
      <c r="F99" s="20"/>
      <c r="G99" s="20"/>
      <c r="H99" s="20"/>
      <c r="I99" s="12"/>
      <c r="J99" s="20"/>
      <c r="K99" s="12"/>
      <c r="L99" s="13"/>
      <c r="M99" s="17"/>
      <c r="N99" s="15"/>
      <c r="O99" s="21"/>
      <c r="P99" s="19"/>
      <c r="Q99" s="19"/>
      <c r="R99" s="19"/>
      <c r="S99" s="19"/>
      <c r="T99" s="19"/>
      <c r="U99" s="19"/>
      <c r="V99" s="19"/>
    </row>
    <row r="100" spans="1:22" ht="31.2">
      <c r="A100" s="31" t="s">
        <v>186</v>
      </c>
      <c r="B100" s="43" t="s">
        <v>187</v>
      </c>
      <c r="C100" s="44"/>
      <c r="D100" s="45">
        <f>D101</f>
        <v>70</v>
      </c>
      <c r="E100" s="67"/>
      <c r="F100" s="20"/>
      <c r="G100" s="20"/>
      <c r="H100" s="20"/>
      <c r="I100" s="12"/>
      <c r="J100" s="20"/>
      <c r="K100" s="12"/>
      <c r="L100" s="13"/>
      <c r="M100" s="17"/>
      <c r="N100" s="15"/>
      <c r="O100" s="21"/>
      <c r="P100" s="19"/>
      <c r="Q100" s="19"/>
      <c r="R100" s="19"/>
      <c r="S100" s="19"/>
      <c r="T100" s="19"/>
      <c r="U100" s="19"/>
      <c r="V100" s="19"/>
    </row>
    <row r="101" spans="1:22" ht="31.2">
      <c r="A101" s="31" t="s">
        <v>100</v>
      </c>
      <c r="B101" s="43" t="s">
        <v>187</v>
      </c>
      <c r="C101" s="44">
        <v>600</v>
      </c>
      <c r="D101" s="45">
        <f>D102</f>
        <v>70</v>
      </c>
      <c r="E101" s="67"/>
      <c r="F101" s="20"/>
      <c r="G101" s="20"/>
      <c r="H101" s="20"/>
      <c r="I101" s="12"/>
      <c r="J101" s="20"/>
      <c r="K101" s="12"/>
      <c r="L101" s="13"/>
      <c r="M101" s="17"/>
      <c r="N101" s="15"/>
      <c r="O101" s="21"/>
      <c r="P101" s="19"/>
      <c r="Q101" s="19"/>
      <c r="R101" s="19"/>
      <c r="S101" s="19"/>
      <c r="T101" s="19"/>
      <c r="U101" s="19"/>
      <c r="V101" s="19"/>
    </row>
    <row r="102" spans="1:22">
      <c r="A102" s="31" t="s">
        <v>99</v>
      </c>
      <c r="B102" s="43" t="s">
        <v>187</v>
      </c>
      <c r="C102" s="44">
        <v>610</v>
      </c>
      <c r="D102" s="45">
        <v>70</v>
      </c>
      <c r="E102" s="67"/>
      <c r="F102" s="20"/>
      <c r="G102" s="20"/>
      <c r="H102" s="20"/>
      <c r="I102" s="12"/>
      <c r="J102" s="20"/>
      <c r="K102" s="12"/>
      <c r="L102" s="13"/>
      <c r="M102" s="17"/>
      <c r="N102" s="15"/>
      <c r="O102" s="21"/>
      <c r="P102" s="19"/>
      <c r="Q102" s="19"/>
      <c r="R102" s="19"/>
      <c r="S102" s="19"/>
      <c r="T102" s="19"/>
      <c r="U102" s="19"/>
      <c r="V102" s="19"/>
    </row>
    <row r="103" spans="1:22" ht="31.2">
      <c r="A103" s="33" t="s">
        <v>118</v>
      </c>
      <c r="B103" s="43" t="s">
        <v>144</v>
      </c>
      <c r="C103" s="44"/>
      <c r="D103" s="45">
        <f>D104+D108+D114+D110</f>
        <v>16522.7</v>
      </c>
      <c r="E103" s="67"/>
      <c r="F103" s="20"/>
      <c r="G103" s="20"/>
      <c r="H103" s="20"/>
      <c r="I103" s="12"/>
      <c r="J103" s="20"/>
      <c r="K103" s="12"/>
      <c r="L103" s="13"/>
      <c r="M103" s="17"/>
      <c r="N103" s="15"/>
      <c r="O103" s="21"/>
      <c r="P103" s="19"/>
      <c r="Q103" s="19"/>
      <c r="R103" s="19"/>
      <c r="S103" s="19"/>
      <c r="T103" s="19"/>
      <c r="U103" s="19"/>
      <c r="V103" s="19"/>
    </row>
    <row r="104" spans="1:22" ht="31.2">
      <c r="A104" s="33" t="s">
        <v>192</v>
      </c>
      <c r="B104" s="43" t="s">
        <v>189</v>
      </c>
      <c r="C104" s="44"/>
      <c r="D104" s="45">
        <f>D105</f>
        <v>420</v>
      </c>
      <c r="E104" s="67"/>
      <c r="F104" s="20"/>
      <c r="G104" s="20"/>
      <c r="H104" s="20"/>
      <c r="I104" s="12"/>
      <c r="J104" s="20"/>
      <c r="K104" s="12"/>
      <c r="L104" s="13"/>
      <c r="M104" s="17"/>
      <c r="N104" s="15"/>
      <c r="O104" s="21"/>
      <c r="P104" s="19"/>
      <c r="Q104" s="19"/>
      <c r="R104" s="19"/>
      <c r="S104" s="19"/>
      <c r="T104" s="19"/>
      <c r="U104" s="19"/>
      <c r="V104" s="19"/>
    </row>
    <row r="105" spans="1:22" ht="31.2">
      <c r="A105" s="31" t="s">
        <v>100</v>
      </c>
      <c r="B105" s="43" t="s">
        <v>189</v>
      </c>
      <c r="C105" s="44">
        <v>600</v>
      </c>
      <c r="D105" s="45">
        <f>D106</f>
        <v>420</v>
      </c>
      <c r="E105" s="67"/>
      <c r="F105" s="20"/>
      <c r="G105" s="20"/>
      <c r="H105" s="20"/>
      <c r="I105" s="12"/>
      <c r="J105" s="20"/>
      <c r="K105" s="12"/>
      <c r="L105" s="13"/>
      <c r="M105" s="17"/>
      <c r="N105" s="15"/>
      <c r="O105" s="21"/>
      <c r="P105" s="19"/>
      <c r="Q105" s="19"/>
      <c r="R105" s="19"/>
      <c r="S105" s="19"/>
      <c r="T105" s="19"/>
      <c r="U105" s="19"/>
      <c r="V105" s="19"/>
    </row>
    <row r="106" spans="1:22">
      <c r="A106" s="31" t="s">
        <v>99</v>
      </c>
      <c r="B106" s="43" t="s">
        <v>189</v>
      </c>
      <c r="C106" s="44">
        <v>610</v>
      </c>
      <c r="D106" s="45">
        <v>420</v>
      </c>
      <c r="E106" s="67"/>
      <c r="F106" s="20"/>
      <c r="G106" s="20"/>
      <c r="H106" s="20"/>
      <c r="I106" s="12"/>
      <c r="J106" s="20"/>
      <c r="K106" s="12"/>
      <c r="L106" s="13"/>
      <c r="M106" s="17"/>
      <c r="N106" s="15"/>
      <c r="O106" s="21"/>
      <c r="P106" s="19"/>
      <c r="Q106" s="19"/>
      <c r="R106" s="19"/>
      <c r="S106" s="19"/>
      <c r="T106" s="19"/>
      <c r="U106" s="19"/>
      <c r="V106" s="19"/>
    </row>
    <row r="107" spans="1:22" ht="37.950000000000003" customHeight="1">
      <c r="A107" s="31" t="s">
        <v>209</v>
      </c>
      <c r="B107" s="43" t="s">
        <v>193</v>
      </c>
      <c r="C107" s="44"/>
      <c r="D107" s="45">
        <f>D108</f>
        <v>150</v>
      </c>
      <c r="E107" s="67"/>
      <c r="F107" s="20"/>
      <c r="G107" s="20"/>
      <c r="H107" s="20"/>
      <c r="I107" s="12"/>
      <c r="J107" s="20"/>
      <c r="K107" s="12"/>
      <c r="L107" s="13"/>
      <c r="M107" s="17"/>
      <c r="N107" s="15"/>
      <c r="O107" s="21"/>
      <c r="P107" s="19"/>
      <c r="Q107" s="19"/>
      <c r="R107" s="19"/>
      <c r="S107" s="19"/>
      <c r="T107" s="19"/>
      <c r="U107" s="19"/>
      <c r="V107" s="19"/>
    </row>
    <row r="108" spans="1:22" ht="37.950000000000003" customHeight="1">
      <c r="A108" s="31" t="s">
        <v>100</v>
      </c>
      <c r="B108" s="43" t="s">
        <v>193</v>
      </c>
      <c r="C108" s="44">
        <v>600</v>
      </c>
      <c r="D108" s="45">
        <f>D109</f>
        <v>150</v>
      </c>
      <c r="E108" s="67"/>
      <c r="F108" s="20"/>
      <c r="G108" s="20"/>
      <c r="H108" s="20"/>
      <c r="I108" s="12"/>
      <c r="J108" s="20"/>
      <c r="K108" s="12"/>
      <c r="L108" s="13"/>
      <c r="M108" s="17"/>
      <c r="N108" s="15"/>
      <c r="O108" s="21"/>
      <c r="P108" s="19"/>
      <c r="Q108" s="19"/>
      <c r="R108" s="19"/>
      <c r="S108" s="19"/>
      <c r="T108" s="19"/>
      <c r="U108" s="19"/>
      <c r="V108" s="19"/>
    </row>
    <row r="109" spans="1:22">
      <c r="A109" s="31" t="s">
        <v>99</v>
      </c>
      <c r="B109" s="43" t="s">
        <v>193</v>
      </c>
      <c r="C109" s="44">
        <v>610</v>
      </c>
      <c r="D109" s="45">
        <f>150</f>
        <v>150</v>
      </c>
      <c r="E109" s="67"/>
      <c r="F109" s="20"/>
      <c r="G109" s="20"/>
      <c r="H109" s="20"/>
      <c r="I109" s="12"/>
      <c r="J109" s="20"/>
      <c r="K109" s="12"/>
      <c r="L109" s="13"/>
      <c r="M109" s="17"/>
      <c r="N109" s="15"/>
      <c r="O109" s="21"/>
      <c r="P109" s="19"/>
      <c r="Q109" s="19"/>
      <c r="R109" s="19"/>
      <c r="S109" s="19"/>
      <c r="T109" s="19"/>
      <c r="U109" s="19"/>
      <c r="V109" s="19"/>
    </row>
    <row r="110" spans="1:22" ht="24" customHeight="1">
      <c r="A110" s="69" t="s">
        <v>171</v>
      </c>
      <c r="B110" s="70" t="s">
        <v>259</v>
      </c>
      <c r="C110" s="71"/>
      <c r="D110" s="72">
        <f>D111</f>
        <v>1914.1</v>
      </c>
      <c r="E110" s="67"/>
      <c r="F110" s="20"/>
      <c r="G110" s="20"/>
      <c r="H110" s="20"/>
      <c r="I110" s="12"/>
      <c r="J110" s="20"/>
      <c r="K110" s="12"/>
      <c r="L110" s="13"/>
      <c r="M110" s="17"/>
      <c r="N110" s="15"/>
      <c r="O110" s="21"/>
      <c r="P110" s="19"/>
      <c r="Q110" s="19"/>
      <c r="R110" s="19"/>
      <c r="S110" s="19"/>
      <c r="T110" s="19"/>
      <c r="U110" s="19"/>
      <c r="V110" s="19"/>
    </row>
    <row r="111" spans="1:22" ht="23.4" customHeight="1">
      <c r="A111" s="69" t="s">
        <v>258</v>
      </c>
      <c r="B111" s="70" t="s">
        <v>260</v>
      </c>
      <c r="C111" s="71"/>
      <c r="D111" s="72">
        <f>D112</f>
        <v>1914.1</v>
      </c>
      <c r="E111" s="67"/>
      <c r="F111" s="20"/>
      <c r="G111" s="20"/>
      <c r="H111" s="20"/>
      <c r="I111" s="12"/>
      <c r="J111" s="20"/>
      <c r="K111" s="12"/>
      <c r="L111" s="13"/>
      <c r="M111" s="17"/>
      <c r="N111" s="15"/>
      <c r="O111" s="21"/>
      <c r="P111" s="19"/>
      <c r="Q111" s="19"/>
      <c r="R111" s="19"/>
      <c r="S111" s="19"/>
      <c r="T111" s="19"/>
      <c r="U111" s="19"/>
      <c r="V111" s="19"/>
    </row>
    <row r="112" spans="1:22" ht="39.6" customHeight="1">
      <c r="A112" s="69" t="s">
        <v>100</v>
      </c>
      <c r="B112" s="70" t="s">
        <v>260</v>
      </c>
      <c r="C112" s="71">
        <v>600</v>
      </c>
      <c r="D112" s="72">
        <f>D113</f>
        <v>1914.1</v>
      </c>
      <c r="E112" s="67"/>
      <c r="F112" s="20"/>
      <c r="G112" s="20"/>
      <c r="H112" s="20"/>
      <c r="I112" s="12"/>
      <c r="J112" s="20"/>
      <c r="K112" s="12"/>
      <c r="L112" s="13"/>
      <c r="M112" s="17"/>
      <c r="N112" s="15"/>
      <c r="O112" s="21"/>
      <c r="P112" s="19"/>
      <c r="Q112" s="19"/>
      <c r="R112" s="19"/>
      <c r="S112" s="19"/>
      <c r="T112" s="19"/>
      <c r="U112" s="19"/>
      <c r="V112" s="19"/>
    </row>
    <row r="113" spans="1:22" ht="23.4" customHeight="1">
      <c r="A113" s="69" t="s">
        <v>99</v>
      </c>
      <c r="B113" s="70" t="s">
        <v>260</v>
      </c>
      <c r="C113" s="71">
        <v>610</v>
      </c>
      <c r="D113" s="72">
        <v>1914.1</v>
      </c>
      <c r="E113" s="67"/>
      <c r="F113" s="20"/>
      <c r="G113" s="20"/>
      <c r="H113" s="20"/>
      <c r="I113" s="12"/>
      <c r="J113" s="20"/>
      <c r="K113" s="12"/>
      <c r="L113" s="13"/>
      <c r="M113" s="17"/>
      <c r="N113" s="15"/>
      <c r="O113" s="21"/>
      <c r="P113" s="19"/>
      <c r="Q113" s="19"/>
      <c r="R113" s="19"/>
      <c r="S113" s="19"/>
      <c r="T113" s="19"/>
      <c r="U113" s="19"/>
      <c r="V113" s="19"/>
    </row>
    <row r="114" spans="1:22" ht="26.4" customHeight="1">
      <c r="A114" s="31" t="s">
        <v>168</v>
      </c>
      <c r="B114" s="43" t="s">
        <v>188</v>
      </c>
      <c r="C114" s="44"/>
      <c r="D114" s="45">
        <f>D115+D118</f>
        <v>14038.6</v>
      </c>
      <c r="E114" s="67"/>
      <c r="F114" s="20"/>
      <c r="G114" s="20"/>
      <c r="H114" s="20"/>
      <c r="I114" s="12"/>
      <c r="J114" s="20"/>
      <c r="K114" s="12"/>
      <c r="L114" s="13"/>
      <c r="M114" s="17"/>
      <c r="N114" s="15"/>
      <c r="O114" s="21"/>
      <c r="P114" s="19"/>
      <c r="Q114" s="19"/>
      <c r="R114" s="19"/>
      <c r="S114" s="19"/>
      <c r="T114" s="19"/>
      <c r="U114" s="19"/>
      <c r="V114" s="19"/>
    </row>
    <row r="115" spans="1:22" ht="31.2">
      <c r="A115" s="33" t="s">
        <v>119</v>
      </c>
      <c r="B115" s="43" t="s">
        <v>93</v>
      </c>
      <c r="C115" s="44"/>
      <c r="D115" s="45">
        <f>D116</f>
        <v>6153.6</v>
      </c>
      <c r="E115" s="67"/>
      <c r="F115" s="20"/>
      <c r="G115" s="20"/>
      <c r="H115" s="20"/>
      <c r="I115" s="12"/>
      <c r="J115" s="20"/>
      <c r="K115" s="12"/>
      <c r="L115" s="13"/>
      <c r="M115" s="17"/>
      <c r="N115" s="15"/>
      <c r="O115" s="21"/>
      <c r="P115" s="19"/>
      <c r="Q115" s="19"/>
      <c r="R115" s="19"/>
      <c r="S115" s="19"/>
      <c r="T115" s="19"/>
      <c r="U115" s="19"/>
      <c r="V115" s="19"/>
    </row>
    <row r="116" spans="1:22" ht="44.4" customHeight="1">
      <c r="A116" s="31" t="s">
        <v>100</v>
      </c>
      <c r="B116" s="43" t="s">
        <v>93</v>
      </c>
      <c r="C116" s="44">
        <v>600</v>
      </c>
      <c r="D116" s="45">
        <f>D117</f>
        <v>6153.6</v>
      </c>
      <c r="E116" s="67"/>
      <c r="F116" s="20"/>
      <c r="G116" s="20"/>
      <c r="H116" s="20"/>
      <c r="I116" s="12"/>
      <c r="J116" s="20"/>
      <c r="K116" s="12"/>
      <c r="L116" s="13"/>
      <c r="M116" s="17"/>
      <c r="N116" s="15"/>
      <c r="O116" s="21"/>
      <c r="P116" s="19"/>
      <c r="Q116" s="19"/>
      <c r="R116" s="19"/>
      <c r="S116" s="19"/>
      <c r="T116" s="19"/>
      <c r="U116" s="19"/>
      <c r="V116" s="19"/>
    </row>
    <row r="117" spans="1:22" ht="21.6" customHeight="1">
      <c r="A117" s="31" t="s">
        <v>99</v>
      </c>
      <c r="B117" s="43" t="s">
        <v>93</v>
      </c>
      <c r="C117" s="44">
        <v>610</v>
      </c>
      <c r="D117" s="45">
        <f>5000+661.5+492.1</f>
        <v>6153.6</v>
      </c>
      <c r="E117" s="67"/>
      <c r="F117" s="20"/>
      <c r="G117" s="20"/>
      <c r="H117" s="20"/>
      <c r="I117" s="12"/>
      <c r="J117" s="20"/>
      <c r="K117" s="12"/>
      <c r="L117" s="13"/>
      <c r="M117" s="17"/>
      <c r="N117" s="15"/>
      <c r="O117" s="21"/>
      <c r="P117" s="19"/>
      <c r="Q117" s="19"/>
      <c r="R117" s="19"/>
      <c r="S117" s="19"/>
      <c r="T117" s="19"/>
      <c r="U117" s="19"/>
      <c r="V117" s="19"/>
    </row>
    <row r="118" spans="1:22" ht="34.200000000000003" customHeight="1">
      <c r="A118" s="56" t="s">
        <v>261</v>
      </c>
      <c r="B118" s="70" t="s">
        <v>262</v>
      </c>
      <c r="C118" s="71"/>
      <c r="D118" s="72">
        <f>D119</f>
        <v>7885</v>
      </c>
      <c r="E118" s="67"/>
      <c r="F118" s="20"/>
      <c r="G118" s="20"/>
      <c r="H118" s="20"/>
      <c r="I118" s="12"/>
      <c r="J118" s="20"/>
      <c r="K118" s="12"/>
      <c r="L118" s="13"/>
      <c r="M118" s="17"/>
      <c r="N118" s="15"/>
      <c r="O118" s="21"/>
      <c r="P118" s="19"/>
      <c r="Q118" s="19"/>
      <c r="R118" s="19"/>
      <c r="S118" s="19"/>
      <c r="T118" s="19"/>
      <c r="U118" s="19"/>
      <c r="V118" s="19"/>
    </row>
    <row r="119" spans="1:22" ht="42.6" customHeight="1">
      <c r="A119" s="69" t="s">
        <v>100</v>
      </c>
      <c r="B119" s="70" t="s">
        <v>262</v>
      </c>
      <c r="C119" s="71">
        <v>600</v>
      </c>
      <c r="D119" s="72">
        <f>D120</f>
        <v>7885</v>
      </c>
      <c r="E119" s="67"/>
      <c r="F119" s="20"/>
      <c r="G119" s="20"/>
      <c r="H119" s="20"/>
      <c r="I119" s="12"/>
      <c r="J119" s="20"/>
      <c r="K119" s="12"/>
      <c r="L119" s="13"/>
      <c r="M119" s="17"/>
      <c r="N119" s="15"/>
      <c r="O119" s="21"/>
      <c r="P119" s="19"/>
      <c r="Q119" s="19"/>
      <c r="R119" s="19"/>
      <c r="S119" s="19"/>
      <c r="T119" s="19"/>
      <c r="U119" s="19"/>
      <c r="V119" s="19"/>
    </row>
    <row r="120" spans="1:22" ht="21.6" customHeight="1">
      <c r="A120" s="69" t="s">
        <v>99</v>
      </c>
      <c r="B120" s="70" t="s">
        <v>262</v>
      </c>
      <c r="C120" s="71">
        <v>610</v>
      </c>
      <c r="D120" s="72">
        <v>7885</v>
      </c>
      <c r="E120" s="67"/>
      <c r="F120" s="20"/>
      <c r="G120" s="20"/>
      <c r="H120" s="20"/>
      <c r="I120" s="12"/>
      <c r="J120" s="20"/>
      <c r="K120" s="12"/>
      <c r="L120" s="13"/>
      <c r="M120" s="17"/>
      <c r="N120" s="15"/>
      <c r="O120" s="21"/>
      <c r="P120" s="19"/>
      <c r="Q120" s="19"/>
      <c r="R120" s="19"/>
      <c r="S120" s="19"/>
      <c r="T120" s="19"/>
      <c r="U120" s="19"/>
      <c r="V120" s="19"/>
    </row>
    <row r="121" spans="1:22" ht="24.6" customHeight="1">
      <c r="A121" s="31" t="s">
        <v>3</v>
      </c>
      <c r="B121" s="43" t="s">
        <v>145</v>
      </c>
      <c r="C121" s="44"/>
      <c r="D121" s="45">
        <f>D122+D125+D128+D131+D136</f>
        <v>3836.5</v>
      </c>
      <c r="E121" s="67"/>
      <c r="F121" s="22"/>
      <c r="G121" s="22"/>
      <c r="H121" s="22"/>
      <c r="I121" s="12"/>
      <c r="J121" s="22"/>
      <c r="K121" s="12"/>
      <c r="L121" s="13"/>
      <c r="M121" s="17"/>
      <c r="N121" s="15"/>
      <c r="O121" s="21"/>
      <c r="P121" s="19"/>
      <c r="Q121" s="19"/>
      <c r="R121" s="19"/>
      <c r="S121" s="19"/>
      <c r="T121" s="19"/>
      <c r="U121" s="19"/>
      <c r="V121" s="19"/>
    </row>
    <row r="122" spans="1:22" ht="36.6" customHeight="1">
      <c r="A122" s="31" t="s">
        <v>5</v>
      </c>
      <c r="B122" s="43" t="s">
        <v>200</v>
      </c>
      <c r="C122" s="44"/>
      <c r="D122" s="45">
        <f>D123</f>
        <v>120.8</v>
      </c>
      <c r="E122" s="67"/>
      <c r="F122" s="22"/>
      <c r="G122" s="22"/>
      <c r="H122" s="22"/>
      <c r="I122" s="12"/>
      <c r="J122" s="22"/>
      <c r="K122" s="12"/>
      <c r="L122" s="13"/>
      <c r="M122" s="17"/>
      <c r="N122" s="15"/>
      <c r="O122" s="21"/>
      <c r="P122" s="19"/>
      <c r="Q122" s="19"/>
      <c r="R122" s="19"/>
      <c r="S122" s="19"/>
      <c r="T122" s="19"/>
      <c r="U122" s="19"/>
      <c r="V122" s="19"/>
    </row>
    <row r="123" spans="1:22" ht="36.6" customHeight="1">
      <c r="A123" s="31" t="s">
        <v>100</v>
      </c>
      <c r="B123" s="43" t="s">
        <v>200</v>
      </c>
      <c r="C123" s="44">
        <v>600</v>
      </c>
      <c r="D123" s="45">
        <f>D124</f>
        <v>120.8</v>
      </c>
      <c r="E123" s="67"/>
      <c r="F123" s="22"/>
      <c r="G123" s="22"/>
      <c r="H123" s="22"/>
      <c r="I123" s="12"/>
      <c r="J123" s="22"/>
      <c r="K123" s="12"/>
      <c r="L123" s="13"/>
      <c r="M123" s="17"/>
      <c r="N123" s="15"/>
      <c r="O123" s="21"/>
      <c r="P123" s="19"/>
      <c r="Q123" s="19"/>
      <c r="R123" s="19"/>
      <c r="S123" s="19"/>
      <c r="T123" s="19"/>
      <c r="U123" s="19"/>
      <c r="V123" s="19"/>
    </row>
    <row r="124" spans="1:22" ht="26.4" customHeight="1">
      <c r="A124" s="31" t="s">
        <v>99</v>
      </c>
      <c r="B124" s="43" t="s">
        <v>200</v>
      </c>
      <c r="C124" s="44">
        <v>610</v>
      </c>
      <c r="D124" s="45">
        <v>120.8</v>
      </c>
      <c r="E124" s="67"/>
      <c r="F124" s="22"/>
      <c r="G124" s="22"/>
      <c r="H124" s="22"/>
      <c r="I124" s="12"/>
      <c r="J124" s="22"/>
      <c r="K124" s="12"/>
      <c r="L124" s="13"/>
      <c r="M124" s="17"/>
      <c r="N124" s="15"/>
      <c r="O124" s="21"/>
      <c r="P124" s="19"/>
      <c r="Q124" s="19"/>
      <c r="R124" s="19"/>
      <c r="S124" s="19"/>
      <c r="T124" s="19"/>
      <c r="U124" s="19"/>
      <c r="V124" s="19"/>
    </row>
    <row r="125" spans="1:22" ht="39" customHeight="1">
      <c r="A125" s="31" t="s">
        <v>211</v>
      </c>
      <c r="B125" s="43" t="s">
        <v>190</v>
      </c>
      <c r="C125" s="44"/>
      <c r="D125" s="45">
        <f>D126</f>
        <v>799.8</v>
      </c>
      <c r="E125" s="67"/>
      <c r="F125" s="22"/>
      <c r="G125" s="22"/>
      <c r="H125" s="22"/>
      <c r="I125" s="12"/>
      <c r="J125" s="22"/>
      <c r="K125" s="12"/>
      <c r="L125" s="13"/>
      <c r="M125" s="17"/>
      <c r="N125" s="15"/>
      <c r="O125" s="21"/>
      <c r="P125" s="19"/>
      <c r="Q125" s="19"/>
      <c r="R125" s="19"/>
      <c r="S125" s="19"/>
      <c r="T125" s="19"/>
      <c r="U125" s="19"/>
      <c r="V125" s="19"/>
    </row>
    <row r="126" spans="1:22" ht="39.6" customHeight="1">
      <c r="A126" s="31" t="s">
        <v>100</v>
      </c>
      <c r="B126" s="43" t="s">
        <v>190</v>
      </c>
      <c r="C126" s="44">
        <v>600</v>
      </c>
      <c r="D126" s="45">
        <f>D127</f>
        <v>799.8</v>
      </c>
      <c r="E126" s="67"/>
      <c r="F126" s="22"/>
      <c r="G126" s="22"/>
      <c r="H126" s="22"/>
      <c r="I126" s="12"/>
      <c r="J126" s="22"/>
      <c r="K126" s="12"/>
      <c r="L126" s="13"/>
      <c r="M126" s="17"/>
      <c r="N126" s="15"/>
      <c r="O126" s="21"/>
      <c r="P126" s="19"/>
      <c r="Q126" s="19"/>
      <c r="R126" s="19"/>
      <c r="S126" s="19"/>
      <c r="T126" s="19"/>
      <c r="U126" s="19"/>
      <c r="V126" s="19"/>
    </row>
    <row r="127" spans="1:22" ht="26.4" customHeight="1">
      <c r="A127" s="31" t="s">
        <v>99</v>
      </c>
      <c r="B127" s="43" t="s">
        <v>190</v>
      </c>
      <c r="C127" s="44">
        <v>610</v>
      </c>
      <c r="D127" s="45">
        <v>799.8</v>
      </c>
      <c r="E127" s="67"/>
      <c r="F127" s="22"/>
      <c r="G127" s="22"/>
      <c r="H127" s="22"/>
      <c r="I127" s="12"/>
      <c r="J127" s="22"/>
      <c r="K127" s="12"/>
      <c r="L127" s="13"/>
      <c r="M127" s="17"/>
      <c r="N127" s="15"/>
      <c r="O127" s="21"/>
      <c r="P127" s="19"/>
      <c r="Q127" s="19"/>
      <c r="R127" s="19"/>
      <c r="S127" s="19"/>
      <c r="T127" s="19"/>
      <c r="U127" s="19"/>
      <c r="V127" s="19"/>
    </row>
    <row r="128" spans="1:22" ht="37.200000000000003" customHeight="1">
      <c r="A128" s="31" t="s">
        <v>210</v>
      </c>
      <c r="B128" s="43" t="s">
        <v>191</v>
      </c>
      <c r="C128" s="44"/>
      <c r="D128" s="45">
        <f>D129</f>
        <v>650</v>
      </c>
      <c r="E128" s="67"/>
      <c r="F128" s="22"/>
      <c r="G128" s="22"/>
      <c r="H128" s="22"/>
      <c r="I128" s="12"/>
      <c r="J128" s="22"/>
      <c r="K128" s="12"/>
      <c r="L128" s="13"/>
      <c r="M128" s="17"/>
      <c r="N128" s="15"/>
      <c r="O128" s="21"/>
      <c r="P128" s="19"/>
      <c r="Q128" s="19"/>
      <c r="R128" s="19"/>
      <c r="S128" s="19"/>
      <c r="T128" s="19"/>
      <c r="U128" s="19"/>
      <c r="V128" s="19"/>
    </row>
    <row r="129" spans="1:22" ht="44.4" customHeight="1">
      <c r="A129" s="31" t="s">
        <v>100</v>
      </c>
      <c r="B129" s="43" t="s">
        <v>191</v>
      </c>
      <c r="C129" s="44">
        <v>600</v>
      </c>
      <c r="D129" s="45">
        <f>D130</f>
        <v>650</v>
      </c>
      <c r="E129" s="67"/>
      <c r="F129" s="22"/>
      <c r="G129" s="22"/>
      <c r="H129" s="22"/>
      <c r="I129" s="12"/>
      <c r="J129" s="22"/>
      <c r="K129" s="12"/>
      <c r="L129" s="13"/>
      <c r="M129" s="17"/>
      <c r="N129" s="15"/>
      <c r="O129" s="21"/>
      <c r="P129" s="19"/>
      <c r="Q129" s="19"/>
      <c r="R129" s="19"/>
      <c r="S129" s="19"/>
      <c r="T129" s="19"/>
      <c r="U129" s="19"/>
      <c r="V129" s="19"/>
    </row>
    <row r="130" spans="1:22" ht="27.6" customHeight="1">
      <c r="A130" s="31" t="s">
        <v>99</v>
      </c>
      <c r="B130" s="43" t="s">
        <v>191</v>
      </c>
      <c r="C130" s="44">
        <v>610</v>
      </c>
      <c r="D130" s="45">
        <v>650</v>
      </c>
      <c r="E130" s="67"/>
      <c r="F130" s="22"/>
      <c r="G130" s="22"/>
      <c r="H130" s="22"/>
      <c r="I130" s="12"/>
      <c r="J130" s="22"/>
      <c r="K130" s="12"/>
      <c r="L130" s="13"/>
      <c r="M130" s="17"/>
      <c r="N130" s="15"/>
      <c r="O130" s="21"/>
      <c r="P130" s="19"/>
      <c r="Q130" s="19"/>
      <c r="R130" s="19"/>
      <c r="S130" s="19"/>
      <c r="T130" s="19"/>
      <c r="U130" s="19"/>
      <c r="V130" s="19"/>
    </row>
    <row r="131" spans="1:22" ht="23.4" customHeight="1">
      <c r="A131" s="33" t="s">
        <v>120</v>
      </c>
      <c r="B131" s="43" t="s">
        <v>94</v>
      </c>
      <c r="C131" s="44"/>
      <c r="D131" s="45">
        <f>D132+D134</f>
        <v>2107.9</v>
      </c>
      <c r="E131" s="67"/>
      <c r="F131" s="22"/>
      <c r="G131" s="22"/>
      <c r="H131" s="22"/>
      <c r="I131" s="12"/>
      <c r="J131" s="22"/>
      <c r="K131" s="12"/>
      <c r="L131" s="13"/>
      <c r="M131" s="17"/>
      <c r="N131" s="15"/>
      <c r="O131" s="21"/>
      <c r="P131" s="19"/>
      <c r="Q131" s="19"/>
      <c r="R131" s="19"/>
      <c r="S131" s="19"/>
      <c r="T131" s="19"/>
      <c r="U131" s="19"/>
      <c r="V131" s="19"/>
    </row>
    <row r="132" spans="1:22" ht="34.950000000000003" customHeight="1">
      <c r="A132" s="33" t="s">
        <v>102</v>
      </c>
      <c r="B132" s="43" t="s">
        <v>94</v>
      </c>
      <c r="C132" s="44">
        <v>200</v>
      </c>
      <c r="D132" s="45">
        <f>D133</f>
        <v>747.9</v>
      </c>
      <c r="E132" s="67"/>
      <c r="F132" s="22"/>
      <c r="G132" s="22"/>
      <c r="H132" s="22"/>
      <c r="I132" s="12"/>
      <c r="J132" s="22"/>
      <c r="K132" s="12"/>
      <c r="L132" s="13"/>
      <c r="M132" s="17"/>
      <c r="N132" s="15"/>
      <c r="O132" s="21"/>
      <c r="P132" s="19"/>
      <c r="Q132" s="19"/>
      <c r="R132" s="19"/>
      <c r="S132" s="19"/>
      <c r="T132" s="19"/>
      <c r="U132" s="19"/>
      <c r="V132" s="19"/>
    </row>
    <row r="133" spans="1:22" ht="36.6" customHeight="1">
      <c r="A133" s="31" t="s">
        <v>164</v>
      </c>
      <c r="B133" s="43" t="s">
        <v>94</v>
      </c>
      <c r="C133" s="44">
        <v>240</v>
      </c>
      <c r="D133" s="45">
        <v>747.9</v>
      </c>
      <c r="E133" s="67"/>
      <c r="F133" s="22"/>
      <c r="G133" s="22"/>
      <c r="H133" s="22"/>
      <c r="I133" s="12"/>
      <c r="J133" s="22"/>
      <c r="K133" s="12"/>
      <c r="L133" s="13"/>
      <c r="M133" s="17"/>
      <c r="N133" s="15"/>
      <c r="O133" s="21"/>
      <c r="P133" s="19"/>
      <c r="Q133" s="19"/>
      <c r="R133" s="19"/>
      <c r="S133" s="19"/>
      <c r="T133" s="19"/>
      <c r="U133" s="19"/>
      <c r="V133" s="19"/>
    </row>
    <row r="134" spans="1:22" ht="36.6" customHeight="1">
      <c r="A134" s="31" t="s">
        <v>100</v>
      </c>
      <c r="B134" s="43" t="s">
        <v>94</v>
      </c>
      <c r="C134" s="44">
        <v>600</v>
      </c>
      <c r="D134" s="45">
        <f>D135</f>
        <v>1360</v>
      </c>
      <c r="E134" s="67"/>
      <c r="F134" s="22"/>
      <c r="G134" s="22"/>
      <c r="H134" s="22"/>
      <c r="I134" s="12"/>
      <c r="J134" s="22"/>
      <c r="K134" s="12"/>
      <c r="L134" s="13"/>
      <c r="M134" s="17"/>
      <c r="N134" s="15"/>
      <c r="O134" s="21"/>
      <c r="P134" s="19"/>
      <c r="Q134" s="19"/>
      <c r="R134" s="19"/>
      <c r="S134" s="19"/>
      <c r="T134" s="19"/>
      <c r="U134" s="19"/>
      <c r="V134" s="19"/>
    </row>
    <row r="135" spans="1:22" ht="36.6" customHeight="1" thickBot="1">
      <c r="A135" s="31" t="s">
        <v>99</v>
      </c>
      <c r="B135" s="43" t="s">
        <v>94</v>
      </c>
      <c r="C135" s="44">
        <v>610</v>
      </c>
      <c r="D135" s="45">
        <f>10+1350</f>
        <v>1360</v>
      </c>
      <c r="E135" s="67"/>
      <c r="F135" s="22"/>
      <c r="G135" s="22"/>
      <c r="H135" s="22"/>
      <c r="I135" s="12"/>
      <c r="J135" s="22"/>
      <c r="K135" s="12"/>
      <c r="L135" s="13"/>
      <c r="M135" s="17"/>
      <c r="N135" s="15"/>
      <c r="O135" s="21"/>
      <c r="P135" s="19"/>
      <c r="Q135" s="19"/>
      <c r="R135" s="19"/>
      <c r="S135" s="19"/>
      <c r="T135" s="19"/>
      <c r="U135" s="19"/>
      <c r="V135" s="19"/>
    </row>
    <row r="136" spans="1:22" ht="73.8" customHeight="1">
      <c r="A136" s="78" t="s">
        <v>272</v>
      </c>
      <c r="B136" s="70" t="s">
        <v>273</v>
      </c>
      <c r="C136" s="71"/>
      <c r="D136" s="72">
        <f>D137</f>
        <v>158</v>
      </c>
      <c r="E136" s="67"/>
      <c r="F136" s="22"/>
      <c r="G136" s="22"/>
      <c r="H136" s="22"/>
      <c r="I136" s="12"/>
      <c r="J136" s="22"/>
      <c r="K136" s="12"/>
      <c r="L136" s="13"/>
      <c r="M136" s="17"/>
      <c r="N136" s="15"/>
      <c r="O136" s="21"/>
      <c r="P136" s="19"/>
      <c r="Q136" s="19"/>
      <c r="R136" s="19"/>
      <c r="S136" s="19"/>
      <c r="T136" s="19"/>
      <c r="U136" s="19"/>
      <c r="V136" s="19"/>
    </row>
    <row r="137" spans="1:22" ht="36.6" customHeight="1">
      <c r="A137" s="69" t="s">
        <v>100</v>
      </c>
      <c r="B137" s="70" t="s">
        <v>273</v>
      </c>
      <c r="C137" s="71">
        <v>600</v>
      </c>
      <c r="D137" s="72">
        <f>D138</f>
        <v>158</v>
      </c>
      <c r="E137" s="67"/>
      <c r="F137" s="22"/>
      <c r="G137" s="22"/>
      <c r="H137" s="22"/>
      <c r="I137" s="12"/>
      <c r="J137" s="22"/>
      <c r="K137" s="12"/>
      <c r="L137" s="13"/>
      <c r="M137" s="17"/>
      <c r="N137" s="15"/>
      <c r="O137" s="21"/>
      <c r="P137" s="19"/>
      <c r="Q137" s="19"/>
      <c r="R137" s="19"/>
      <c r="S137" s="19"/>
      <c r="T137" s="19"/>
      <c r="U137" s="19"/>
      <c r="V137" s="19"/>
    </row>
    <row r="138" spans="1:22" ht="30" customHeight="1">
      <c r="A138" s="69" t="s">
        <v>99</v>
      </c>
      <c r="B138" s="70" t="s">
        <v>273</v>
      </c>
      <c r="C138" s="71">
        <v>610</v>
      </c>
      <c r="D138" s="72">
        <v>158</v>
      </c>
      <c r="E138" s="67"/>
      <c r="F138" s="22"/>
      <c r="G138" s="22"/>
      <c r="H138" s="22"/>
      <c r="I138" s="12"/>
      <c r="J138" s="22"/>
      <c r="K138" s="12"/>
      <c r="L138" s="13"/>
      <c r="M138" s="17"/>
      <c r="N138" s="15"/>
      <c r="O138" s="21"/>
      <c r="P138" s="19"/>
      <c r="Q138" s="19"/>
      <c r="R138" s="19"/>
      <c r="S138" s="19"/>
      <c r="T138" s="19"/>
      <c r="U138" s="19"/>
      <c r="V138" s="19"/>
    </row>
    <row r="139" spans="1:22" ht="31.95" customHeight="1">
      <c r="A139" s="30" t="s">
        <v>246</v>
      </c>
      <c r="B139" s="48" t="s">
        <v>146</v>
      </c>
      <c r="C139" s="49"/>
      <c r="D139" s="68">
        <f>D141+D146</f>
        <v>1117</v>
      </c>
      <c r="E139" s="19"/>
      <c r="F139" s="19"/>
      <c r="G139" s="19"/>
      <c r="H139" s="19"/>
      <c r="I139" s="19"/>
      <c r="J139" s="19"/>
      <c r="K139" s="19"/>
      <c r="L139" s="19"/>
      <c r="M139" s="19"/>
      <c r="N139" s="19"/>
      <c r="O139" s="19"/>
      <c r="P139" s="19"/>
      <c r="Q139" s="19"/>
      <c r="R139" s="19"/>
      <c r="S139" s="19"/>
      <c r="T139" s="19"/>
      <c r="U139" s="19"/>
      <c r="V139" s="19"/>
    </row>
    <row r="140" spans="1:22" ht="15.75" customHeight="1">
      <c r="A140" s="33" t="s">
        <v>132</v>
      </c>
      <c r="B140" s="43"/>
      <c r="C140" s="44"/>
      <c r="D140" s="62"/>
      <c r="G140" s="19"/>
      <c r="H140" s="19"/>
      <c r="I140" s="19"/>
      <c r="J140" s="19"/>
      <c r="K140" s="19"/>
      <c r="L140" s="19"/>
      <c r="M140" s="19"/>
      <c r="N140" s="19"/>
      <c r="O140" s="19"/>
      <c r="P140" s="19"/>
      <c r="Q140" s="19"/>
      <c r="R140" s="19"/>
      <c r="S140" s="19"/>
      <c r="T140" s="19"/>
      <c r="U140" s="19"/>
      <c r="V140" s="19"/>
    </row>
    <row r="141" spans="1:22" ht="34.200000000000003" customHeight="1">
      <c r="A141" s="34" t="s">
        <v>224</v>
      </c>
      <c r="B141" s="43" t="s">
        <v>175</v>
      </c>
      <c r="C141" s="43"/>
      <c r="D141" s="63">
        <f>D142+D144</f>
        <v>907</v>
      </c>
      <c r="G141" s="19"/>
      <c r="H141" s="19"/>
      <c r="I141" s="19"/>
      <c r="J141" s="19"/>
      <c r="K141" s="19"/>
      <c r="L141" s="19"/>
      <c r="M141" s="19"/>
      <c r="N141" s="19"/>
      <c r="O141" s="19"/>
      <c r="P141" s="19"/>
      <c r="Q141" s="19"/>
      <c r="R141" s="19"/>
      <c r="S141" s="19"/>
      <c r="T141" s="19"/>
      <c r="U141" s="19"/>
      <c r="V141" s="19"/>
    </row>
    <row r="142" spans="1:22" ht="31.2">
      <c r="A142" s="33" t="s">
        <v>102</v>
      </c>
      <c r="B142" s="43" t="s">
        <v>175</v>
      </c>
      <c r="C142" s="44">
        <v>200</v>
      </c>
      <c r="D142" s="63">
        <f>D143</f>
        <v>180</v>
      </c>
      <c r="G142" s="19"/>
      <c r="H142" s="19"/>
      <c r="I142" s="19"/>
      <c r="J142" s="19"/>
      <c r="K142" s="19"/>
      <c r="L142" s="19"/>
      <c r="M142" s="19"/>
      <c r="N142" s="19"/>
      <c r="O142" s="19"/>
      <c r="P142" s="19"/>
      <c r="Q142" s="19"/>
      <c r="R142" s="19"/>
      <c r="S142" s="19"/>
      <c r="T142" s="19"/>
      <c r="U142" s="19"/>
      <c r="V142" s="19"/>
    </row>
    <row r="143" spans="1:22" ht="31.2">
      <c r="A143" s="31" t="s">
        <v>164</v>
      </c>
      <c r="B143" s="43" t="s">
        <v>175</v>
      </c>
      <c r="C143" s="44">
        <v>240</v>
      </c>
      <c r="D143" s="63">
        <v>180</v>
      </c>
      <c r="G143" s="19"/>
      <c r="H143" s="19"/>
      <c r="I143" s="19"/>
      <c r="J143" s="19"/>
      <c r="K143" s="19"/>
      <c r="L143" s="19"/>
      <c r="M143" s="19"/>
      <c r="N143" s="19"/>
      <c r="O143" s="19"/>
      <c r="P143" s="19"/>
      <c r="Q143" s="19"/>
      <c r="R143" s="19"/>
      <c r="S143" s="19"/>
      <c r="T143" s="19"/>
      <c r="U143" s="19"/>
      <c r="V143" s="19"/>
    </row>
    <row r="144" spans="1:22" ht="31.2">
      <c r="A144" s="31" t="s">
        <v>100</v>
      </c>
      <c r="B144" s="43" t="s">
        <v>175</v>
      </c>
      <c r="C144" s="43">
        <v>600</v>
      </c>
      <c r="D144" s="63">
        <f>D145</f>
        <v>727</v>
      </c>
      <c r="G144" s="19"/>
      <c r="H144" s="19"/>
      <c r="I144" s="19"/>
      <c r="J144" s="19"/>
      <c r="K144" s="19"/>
      <c r="L144" s="19"/>
      <c r="M144" s="19"/>
      <c r="N144" s="19"/>
      <c r="O144" s="19"/>
      <c r="P144" s="19"/>
      <c r="Q144" s="19"/>
      <c r="R144" s="19"/>
      <c r="S144" s="19"/>
      <c r="T144" s="19"/>
      <c r="U144" s="19"/>
      <c r="V144" s="19"/>
    </row>
    <row r="145" spans="1:22" ht="24.6" customHeight="1">
      <c r="A145" s="31" t="s">
        <v>99</v>
      </c>
      <c r="B145" s="43" t="s">
        <v>175</v>
      </c>
      <c r="C145" s="43">
        <v>610</v>
      </c>
      <c r="D145" s="63">
        <f>180+360+187</f>
        <v>727</v>
      </c>
      <c r="G145" s="19"/>
      <c r="H145" s="19"/>
      <c r="I145" s="19"/>
      <c r="J145" s="19"/>
      <c r="K145" s="19"/>
      <c r="L145" s="19"/>
      <c r="M145" s="19"/>
      <c r="N145" s="19"/>
      <c r="O145" s="19"/>
      <c r="P145" s="19"/>
      <c r="Q145" s="19"/>
      <c r="R145" s="19"/>
      <c r="S145" s="19"/>
      <c r="T145" s="19"/>
      <c r="U145" s="19"/>
      <c r="V145" s="19"/>
    </row>
    <row r="146" spans="1:22" ht="33.6" customHeight="1">
      <c r="A146" s="31" t="s">
        <v>242</v>
      </c>
      <c r="B146" s="43" t="s">
        <v>176</v>
      </c>
      <c r="C146" s="43"/>
      <c r="D146" s="63">
        <f>D147</f>
        <v>210</v>
      </c>
      <c r="G146" s="19"/>
      <c r="H146" s="19"/>
      <c r="I146" s="19"/>
      <c r="J146" s="19"/>
      <c r="K146" s="19"/>
      <c r="L146" s="19"/>
      <c r="M146" s="19"/>
      <c r="N146" s="19"/>
      <c r="O146" s="19"/>
      <c r="P146" s="19"/>
      <c r="Q146" s="19"/>
      <c r="R146" s="19"/>
      <c r="S146" s="19"/>
      <c r="T146" s="19"/>
      <c r="U146" s="19"/>
      <c r="V146" s="19"/>
    </row>
    <row r="147" spans="1:22" ht="24.6" customHeight="1">
      <c r="A147" s="33" t="s">
        <v>160</v>
      </c>
      <c r="B147" s="43" t="s">
        <v>176</v>
      </c>
      <c r="C147" s="44">
        <v>800</v>
      </c>
      <c r="D147" s="63">
        <f>D148</f>
        <v>210</v>
      </c>
      <c r="G147" s="19"/>
      <c r="H147" s="19"/>
      <c r="I147" s="19"/>
      <c r="J147" s="19"/>
      <c r="K147" s="19"/>
      <c r="L147" s="19"/>
      <c r="M147" s="19"/>
      <c r="N147" s="19"/>
      <c r="O147" s="19"/>
      <c r="P147" s="19"/>
      <c r="Q147" s="19"/>
      <c r="R147" s="19"/>
      <c r="S147" s="19"/>
      <c r="T147" s="19"/>
      <c r="U147" s="19"/>
      <c r="V147" s="19"/>
    </row>
    <row r="148" spans="1:22" ht="52.2" customHeight="1">
      <c r="A148" s="33" t="s">
        <v>161</v>
      </c>
      <c r="B148" s="43" t="s">
        <v>176</v>
      </c>
      <c r="C148" s="44">
        <v>810</v>
      </c>
      <c r="D148" s="63">
        <v>210</v>
      </c>
      <c r="G148" s="19"/>
      <c r="H148" s="19"/>
      <c r="I148" s="19"/>
      <c r="J148" s="19"/>
      <c r="K148" s="19"/>
      <c r="L148" s="19"/>
      <c r="M148" s="19"/>
      <c r="N148" s="19"/>
      <c r="O148" s="19"/>
      <c r="P148" s="19"/>
      <c r="Q148" s="19"/>
      <c r="R148" s="19"/>
      <c r="S148" s="19"/>
      <c r="T148" s="19"/>
      <c r="U148" s="19"/>
      <c r="V148" s="19"/>
    </row>
    <row r="149" spans="1:22" ht="33" customHeight="1">
      <c r="A149" s="27" t="s">
        <v>247</v>
      </c>
      <c r="B149" s="50" t="s">
        <v>147</v>
      </c>
      <c r="C149" s="47"/>
      <c r="D149" s="59">
        <f>D151+D160+D167</f>
        <v>127681</v>
      </c>
      <c r="G149" s="19"/>
      <c r="H149" s="19"/>
      <c r="I149" s="19"/>
      <c r="J149" s="19"/>
      <c r="K149" s="19"/>
      <c r="L149" s="19"/>
      <c r="M149" s="19"/>
      <c r="N149" s="19"/>
      <c r="O149" s="19"/>
      <c r="P149" s="19"/>
      <c r="Q149" s="19"/>
      <c r="R149" s="19"/>
      <c r="S149" s="19"/>
      <c r="T149" s="19"/>
      <c r="U149" s="19"/>
      <c r="V149" s="19"/>
    </row>
    <row r="150" spans="1:22" ht="16.5" customHeight="1">
      <c r="A150" s="33" t="s">
        <v>132</v>
      </c>
      <c r="B150" s="51"/>
      <c r="C150" s="47"/>
      <c r="D150" s="64"/>
      <c r="G150" s="19"/>
      <c r="H150" s="19"/>
      <c r="I150" s="19"/>
      <c r="J150" s="19"/>
      <c r="K150" s="19"/>
      <c r="L150" s="19"/>
      <c r="M150" s="19"/>
      <c r="N150" s="19"/>
      <c r="O150" s="19"/>
      <c r="P150" s="19"/>
      <c r="Q150" s="19"/>
      <c r="R150" s="19"/>
      <c r="S150" s="19"/>
      <c r="T150" s="19"/>
      <c r="U150" s="19"/>
      <c r="V150" s="19"/>
    </row>
    <row r="151" spans="1:22" ht="25.2" customHeight="1">
      <c r="A151" s="31" t="s">
        <v>10</v>
      </c>
      <c r="B151" s="42" t="s">
        <v>9</v>
      </c>
      <c r="C151" s="44"/>
      <c r="D151" s="45">
        <f>D152+D157</f>
        <v>5851</v>
      </c>
      <c r="G151" s="19"/>
      <c r="H151" s="19"/>
      <c r="I151" s="19"/>
      <c r="J151" s="19"/>
      <c r="K151" s="19"/>
      <c r="L151" s="19"/>
      <c r="M151" s="19"/>
      <c r="N151" s="19"/>
      <c r="O151" s="19"/>
      <c r="P151" s="19"/>
      <c r="Q151" s="19"/>
      <c r="R151" s="19"/>
      <c r="S151" s="19"/>
      <c r="T151" s="19"/>
      <c r="U151" s="19"/>
      <c r="V151" s="19"/>
    </row>
    <row r="152" spans="1:22" ht="21" customHeight="1">
      <c r="A152" s="33" t="s">
        <v>7</v>
      </c>
      <c r="B152" s="42" t="s">
        <v>11</v>
      </c>
      <c r="C152" s="44"/>
      <c r="D152" s="45">
        <f>D154+D156</f>
        <v>4602.2</v>
      </c>
      <c r="G152" s="19"/>
      <c r="H152" s="19"/>
      <c r="I152" s="19"/>
      <c r="J152" s="19"/>
      <c r="K152" s="19"/>
      <c r="L152" s="19"/>
      <c r="M152" s="19"/>
      <c r="N152" s="19"/>
      <c r="O152" s="19"/>
      <c r="P152" s="19"/>
      <c r="Q152" s="19"/>
      <c r="R152" s="19"/>
      <c r="S152" s="19"/>
      <c r="T152" s="19"/>
      <c r="U152" s="19"/>
      <c r="V152" s="19"/>
    </row>
    <row r="153" spans="1:22" ht="31.2">
      <c r="A153" s="33" t="s">
        <v>102</v>
      </c>
      <c r="B153" s="42" t="s">
        <v>11</v>
      </c>
      <c r="C153" s="44">
        <v>200</v>
      </c>
      <c r="D153" s="45">
        <f>D154</f>
        <v>1823.2</v>
      </c>
      <c r="G153" s="19"/>
      <c r="H153" s="19"/>
      <c r="I153" s="19"/>
      <c r="J153" s="19"/>
      <c r="K153" s="19"/>
      <c r="L153" s="19"/>
      <c r="M153" s="19"/>
      <c r="N153" s="19"/>
      <c r="O153" s="19"/>
      <c r="P153" s="19"/>
      <c r="Q153" s="19"/>
      <c r="R153" s="19"/>
      <c r="S153" s="19"/>
      <c r="T153" s="19"/>
      <c r="U153" s="19"/>
      <c r="V153" s="19"/>
    </row>
    <row r="154" spans="1:22" ht="31.2">
      <c r="A154" s="31" t="s">
        <v>164</v>
      </c>
      <c r="B154" s="42" t="s">
        <v>11</v>
      </c>
      <c r="C154" s="44">
        <v>240</v>
      </c>
      <c r="D154" s="45">
        <f>1673+100+50.2</f>
        <v>1823.2</v>
      </c>
      <c r="G154" s="19"/>
      <c r="H154" s="19"/>
      <c r="I154" s="19"/>
      <c r="J154" s="19"/>
      <c r="K154" s="19"/>
      <c r="L154" s="19"/>
      <c r="M154" s="19"/>
      <c r="N154" s="19"/>
      <c r="O154" s="19"/>
      <c r="P154" s="19"/>
      <c r="Q154" s="19"/>
      <c r="R154" s="19"/>
      <c r="S154" s="19"/>
      <c r="T154" s="19"/>
      <c r="U154" s="19"/>
      <c r="V154" s="19"/>
    </row>
    <row r="155" spans="1:22" ht="21" customHeight="1">
      <c r="A155" s="33" t="s">
        <v>160</v>
      </c>
      <c r="B155" s="42" t="s">
        <v>11</v>
      </c>
      <c r="C155" s="44">
        <v>800</v>
      </c>
      <c r="D155" s="45">
        <f>D156</f>
        <v>2779</v>
      </c>
      <c r="G155" s="19"/>
      <c r="H155" s="19"/>
      <c r="I155" s="19"/>
      <c r="J155" s="19"/>
      <c r="K155" s="19"/>
      <c r="L155" s="19"/>
      <c r="M155" s="19"/>
      <c r="N155" s="19"/>
      <c r="O155" s="19"/>
      <c r="P155" s="19"/>
      <c r="Q155" s="19"/>
      <c r="R155" s="19"/>
      <c r="S155" s="19"/>
      <c r="T155" s="19"/>
      <c r="U155" s="19"/>
      <c r="V155" s="19"/>
    </row>
    <row r="156" spans="1:22" ht="46.8">
      <c r="A156" s="33" t="s">
        <v>161</v>
      </c>
      <c r="B156" s="42" t="s">
        <v>11</v>
      </c>
      <c r="C156" s="44">
        <v>810</v>
      </c>
      <c r="D156" s="45">
        <v>2779</v>
      </c>
      <c r="G156" s="19"/>
      <c r="H156" s="19"/>
      <c r="I156" s="19"/>
      <c r="J156" s="19"/>
      <c r="K156" s="19"/>
      <c r="L156" s="19"/>
      <c r="M156" s="19"/>
      <c r="N156" s="19"/>
      <c r="O156" s="19"/>
      <c r="P156" s="19"/>
      <c r="Q156" s="19"/>
      <c r="R156" s="19"/>
      <c r="S156" s="19"/>
      <c r="T156" s="19"/>
      <c r="U156" s="19"/>
      <c r="V156" s="19"/>
    </row>
    <row r="157" spans="1:22" ht="46.8">
      <c r="A157" s="33" t="s">
        <v>8</v>
      </c>
      <c r="B157" s="42" t="s">
        <v>12</v>
      </c>
      <c r="C157" s="44"/>
      <c r="D157" s="45">
        <f>D159</f>
        <v>1248.8</v>
      </c>
      <c r="G157" s="19"/>
      <c r="H157" s="19"/>
      <c r="I157" s="19"/>
      <c r="J157" s="19"/>
      <c r="K157" s="19"/>
      <c r="L157" s="19"/>
      <c r="M157" s="19"/>
      <c r="N157" s="19"/>
      <c r="O157" s="19"/>
      <c r="P157" s="19"/>
      <c r="Q157" s="19"/>
      <c r="R157" s="19"/>
      <c r="S157" s="19"/>
      <c r="T157" s="19"/>
      <c r="U157" s="19"/>
      <c r="V157" s="19"/>
    </row>
    <row r="158" spans="1:22" ht="31.2">
      <c r="A158" s="31" t="s">
        <v>100</v>
      </c>
      <c r="B158" s="42" t="s">
        <v>12</v>
      </c>
      <c r="C158" s="44">
        <v>600</v>
      </c>
      <c r="D158" s="45">
        <f>D159</f>
        <v>1248.8</v>
      </c>
      <c r="G158" s="19"/>
      <c r="H158" s="19"/>
      <c r="I158" s="19"/>
      <c r="J158" s="19"/>
      <c r="K158" s="19"/>
      <c r="L158" s="19"/>
      <c r="M158" s="19"/>
      <c r="N158" s="19"/>
      <c r="O158" s="19"/>
      <c r="P158" s="19"/>
      <c r="Q158" s="19"/>
      <c r="R158" s="19"/>
      <c r="S158" s="19"/>
      <c r="T158" s="19"/>
      <c r="U158" s="19"/>
      <c r="V158" s="19"/>
    </row>
    <row r="159" spans="1:22" ht="24.6" customHeight="1">
      <c r="A159" s="31" t="s">
        <v>99</v>
      </c>
      <c r="B159" s="42" t="s">
        <v>12</v>
      </c>
      <c r="C159" s="44">
        <v>610</v>
      </c>
      <c r="D159" s="45">
        <f>1048+200.8</f>
        <v>1248.8</v>
      </c>
      <c r="G159" s="19"/>
      <c r="H159" s="19"/>
      <c r="I159" s="19"/>
      <c r="J159" s="19"/>
      <c r="K159" s="19"/>
      <c r="L159" s="19"/>
      <c r="M159" s="19"/>
      <c r="N159" s="19"/>
      <c r="O159" s="19"/>
      <c r="P159" s="19"/>
      <c r="Q159" s="19"/>
      <c r="R159" s="19"/>
      <c r="S159" s="19"/>
      <c r="T159" s="19"/>
      <c r="U159" s="19"/>
      <c r="V159" s="19"/>
    </row>
    <row r="160" spans="1:22" ht="37.950000000000003" customHeight="1">
      <c r="A160" s="31" t="s">
        <v>236</v>
      </c>
      <c r="B160" s="42" t="s">
        <v>167</v>
      </c>
      <c r="C160" s="44"/>
      <c r="D160" s="45">
        <f>D161+D164</f>
        <v>71830</v>
      </c>
      <c r="G160" s="19"/>
      <c r="H160" s="19"/>
      <c r="I160" s="19"/>
      <c r="J160" s="19"/>
      <c r="K160" s="19"/>
      <c r="L160" s="19"/>
      <c r="M160" s="19"/>
      <c r="N160" s="19"/>
      <c r="O160" s="19"/>
      <c r="P160" s="19"/>
      <c r="Q160" s="19"/>
      <c r="R160" s="19"/>
      <c r="S160" s="19"/>
      <c r="T160" s="19"/>
      <c r="U160" s="19"/>
      <c r="V160" s="19"/>
    </row>
    <row r="161" spans="1:22" ht="54" customHeight="1">
      <c r="A161" s="57" t="s">
        <v>240</v>
      </c>
      <c r="B161" s="42" t="s">
        <v>90</v>
      </c>
      <c r="C161" s="44"/>
      <c r="D161" s="64">
        <f>D162</f>
        <v>6750</v>
      </c>
      <c r="G161" s="19"/>
      <c r="H161" s="19"/>
      <c r="I161" s="19"/>
      <c r="J161" s="19"/>
      <c r="K161" s="19"/>
      <c r="L161" s="19"/>
      <c r="M161" s="19"/>
      <c r="N161" s="19"/>
      <c r="O161" s="19"/>
      <c r="P161" s="19"/>
      <c r="Q161" s="19"/>
      <c r="R161" s="19"/>
      <c r="S161" s="19"/>
      <c r="T161" s="19"/>
      <c r="U161" s="19"/>
      <c r="V161" s="19"/>
    </row>
    <row r="162" spans="1:22" ht="39" customHeight="1">
      <c r="A162" s="32" t="s">
        <v>98</v>
      </c>
      <c r="B162" s="42" t="s">
        <v>90</v>
      </c>
      <c r="C162" s="44">
        <v>400</v>
      </c>
      <c r="D162" s="64">
        <f>D163</f>
        <v>6750</v>
      </c>
      <c r="G162" s="19"/>
      <c r="H162" s="19"/>
      <c r="I162" s="19"/>
      <c r="J162" s="19"/>
      <c r="K162" s="19"/>
      <c r="L162" s="19"/>
      <c r="M162" s="19"/>
      <c r="N162" s="19"/>
      <c r="O162" s="19"/>
      <c r="P162" s="19"/>
      <c r="Q162" s="19"/>
      <c r="R162" s="19"/>
      <c r="S162" s="19"/>
      <c r="T162" s="19"/>
      <c r="U162" s="19"/>
      <c r="V162" s="19"/>
    </row>
    <row r="163" spans="1:22" ht="29.4" customHeight="1">
      <c r="A163" s="31" t="s">
        <v>96</v>
      </c>
      <c r="B163" s="42" t="s">
        <v>90</v>
      </c>
      <c r="C163" s="44">
        <v>410</v>
      </c>
      <c r="D163" s="64">
        <v>6750</v>
      </c>
      <c r="G163" s="19"/>
      <c r="H163" s="19"/>
      <c r="I163" s="19"/>
      <c r="J163" s="19"/>
      <c r="K163" s="19"/>
      <c r="L163" s="19"/>
      <c r="M163" s="19"/>
      <c r="N163" s="19"/>
      <c r="O163" s="19"/>
      <c r="P163" s="19"/>
      <c r="Q163" s="19"/>
      <c r="R163" s="19"/>
      <c r="S163" s="19"/>
      <c r="T163" s="19"/>
      <c r="U163" s="19"/>
      <c r="V163" s="19"/>
    </row>
    <row r="164" spans="1:22" ht="51" customHeight="1">
      <c r="A164" s="57" t="s">
        <v>241</v>
      </c>
      <c r="B164" s="42" t="s">
        <v>91</v>
      </c>
      <c r="C164" s="44"/>
      <c r="D164" s="45">
        <f>D165</f>
        <v>65080</v>
      </c>
      <c r="G164" s="19"/>
      <c r="H164" s="19"/>
      <c r="I164" s="19"/>
      <c r="J164" s="19"/>
      <c r="K164" s="19"/>
      <c r="L164" s="19"/>
      <c r="M164" s="19"/>
      <c r="N164" s="19"/>
      <c r="O164" s="19"/>
      <c r="P164" s="19"/>
      <c r="Q164" s="19"/>
      <c r="R164" s="19"/>
      <c r="S164" s="19"/>
      <c r="T164" s="19"/>
      <c r="U164" s="19"/>
      <c r="V164" s="19"/>
    </row>
    <row r="165" spans="1:22" ht="37.200000000000003" customHeight="1">
      <c r="A165" s="32" t="s">
        <v>98</v>
      </c>
      <c r="B165" s="42" t="s">
        <v>91</v>
      </c>
      <c r="C165" s="44">
        <v>400</v>
      </c>
      <c r="D165" s="45">
        <f>D166</f>
        <v>65080</v>
      </c>
      <c r="G165" s="19"/>
      <c r="H165" s="19"/>
      <c r="I165" s="19"/>
      <c r="J165" s="19"/>
      <c r="K165" s="19"/>
      <c r="L165" s="19"/>
      <c r="M165" s="19"/>
      <c r="N165" s="19"/>
      <c r="O165" s="19"/>
      <c r="P165" s="19"/>
      <c r="Q165" s="19"/>
      <c r="R165" s="19"/>
      <c r="S165" s="19"/>
      <c r="T165" s="19"/>
      <c r="U165" s="19"/>
      <c r="V165" s="19"/>
    </row>
    <row r="166" spans="1:22" ht="24.6" customHeight="1">
      <c r="A166" s="31" t="s">
        <v>96</v>
      </c>
      <c r="B166" s="42" t="s">
        <v>91</v>
      </c>
      <c r="C166" s="44">
        <v>410</v>
      </c>
      <c r="D166" s="45">
        <f>60000+5080</f>
        <v>65080</v>
      </c>
      <c r="G166" s="19"/>
      <c r="H166" s="19"/>
      <c r="I166" s="19"/>
      <c r="J166" s="19"/>
      <c r="K166" s="19"/>
      <c r="L166" s="19"/>
      <c r="M166" s="19"/>
      <c r="N166" s="19"/>
      <c r="O166" s="19"/>
      <c r="P166" s="19"/>
      <c r="Q166" s="19"/>
      <c r="R166" s="19"/>
      <c r="S166" s="19"/>
      <c r="T166" s="19"/>
      <c r="U166" s="19"/>
      <c r="V166" s="19"/>
    </row>
    <row r="167" spans="1:22" ht="63.6" customHeight="1">
      <c r="A167" s="74" t="s">
        <v>268</v>
      </c>
      <c r="B167" s="75" t="s">
        <v>269</v>
      </c>
      <c r="C167" s="71"/>
      <c r="D167" s="72">
        <f>D168</f>
        <v>50000</v>
      </c>
      <c r="G167" s="19"/>
      <c r="H167" s="19"/>
      <c r="I167" s="19"/>
      <c r="J167" s="19"/>
      <c r="K167" s="19"/>
      <c r="L167" s="19"/>
      <c r="M167" s="19"/>
      <c r="N167" s="19"/>
      <c r="O167" s="19"/>
      <c r="P167" s="19"/>
      <c r="Q167" s="19"/>
      <c r="R167" s="19"/>
      <c r="S167" s="19"/>
      <c r="T167" s="19"/>
      <c r="U167" s="19"/>
      <c r="V167" s="19"/>
    </row>
    <row r="168" spans="1:22" ht="36.6" customHeight="1">
      <c r="A168" s="73" t="s">
        <v>98</v>
      </c>
      <c r="B168" s="75" t="s">
        <v>269</v>
      </c>
      <c r="C168" s="71">
        <v>400</v>
      </c>
      <c r="D168" s="72">
        <f>D169</f>
        <v>50000</v>
      </c>
      <c r="G168" s="19"/>
      <c r="H168" s="19"/>
      <c r="I168" s="19"/>
      <c r="J168" s="19"/>
      <c r="K168" s="19"/>
      <c r="L168" s="19"/>
      <c r="M168" s="19"/>
      <c r="N168" s="19"/>
      <c r="O168" s="19"/>
      <c r="P168" s="19"/>
      <c r="Q168" s="19"/>
      <c r="R168" s="19"/>
      <c r="S168" s="19"/>
      <c r="T168" s="19"/>
      <c r="U168" s="19"/>
      <c r="V168" s="19"/>
    </row>
    <row r="169" spans="1:22" ht="27" customHeight="1">
      <c r="A169" s="74" t="s">
        <v>96</v>
      </c>
      <c r="B169" s="75" t="s">
        <v>269</v>
      </c>
      <c r="C169" s="71">
        <v>410</v>
      </c>
      <c r="D169" s="72">
        <v>50000</v>
      </c>
      <c r="G169" s="19"/>
      <c r="H169" s="19"/>
      <c r="I169" s="19"/>
      <c r="J169" s="19"/>
      <c r="K169" s="19"/>
      <c r="L169" s="19"/>
      <c r="M169" s="19"/>
      <c r="N169" s="19"/>
      <c r="O169" s="19"/>
      <c r="P169" s="19"/>
      <c r="Q169" s="19"/>
      <c r="R169" s="19"/>
      <c r="S169" s="19"/>
      <c r="T169" s="19"/>
      <c r="U169" s="19"/>
      <c r="V169" s="19"/>
    </row>
    <row r="170" spans="1:22" ht="68.400000000000006" customHeight="1">
      <c r="A170" s="27" t="s">
        <v>248</v>
      </c>
      <c r="B170" s="41" t="s">
        <v>148</v>
      </c>
      <c r="C170" s="47"/>
      <c r="D170" s="60">
        <f>D172</f>
        <v>431.4</v>
      </c>
      <c r="G170" s="19"/>
      <c r="H170" s="19"/>
      <c r="I170" s="19"/>
      <c r="J170" s="19"/>
      <c r="K170" s="19"/>
      <c r="L170" s="19"/>
      <c r="M170" s="19"/>
      <c r="N170" s="19"/>
      <c r="O170" s="19"/>
      <c r="P170" s="19"/>
      <c r="Q170" s="19"/>
      <c r="R170" s="19"/>
      <c r="S170" s="19"/>
      <c r="T170" s="19"/>
      <c r="U170" s="19"/>
      <c r="V170" s="19"/>
    </row>
    <row r="171" spans="1:22" ht="15.75" customHeight="1">
      <c r="A171" s="33" t="s">
        <v>132</v>
      </c>
      <c r="B171" s="51"/>
      <c r="C171" s="47"/>
      <c r="D171" s="64"/>
      <c r="G171" s="19"/>
      <c r="H171" s="19"/>
      <c r="I171" s="19"/>
      <c r="J171" s="19"/>
      <c r="K171" s="19"/>
      <c r="L171" s="19"/>
      <c r="M171" s="19"/>
      <c r="N171" s="19"/>
      <c r="O171" s="19"/>
      <c r="P171" s="19"/>
      <c r="Q171" s="19"/>
      <c r="R171" s="19"/>
      <c r="S171" s="19"/>
      <c r="T171" s="19"/>
      <c r="U171" s="19"/>
      <c r="V171" s="19"/>
    </row>
    <row r="172" spans="1:22" ht="32.4" customHeight="1">
      <c r="A172" s="31" t="s">
        <v>13</v>
      </c>
      <c r="B172" s="43" t="s">
        <v>14</v>
      </c>
      <c r="C172" s="44"/>
      <c r="D172" s="45">
        <f>D173+D175</f>
        <v>431.4</v>
      </c>
      <c r="G172" s="19"/>
      <c r="H172" s="19"/>
      <c r="I172" s="19"/>
      <c r="J172" s="19"/>
      <c r="K172" s="19"/>
      <c r="L172" s="19"/>
      <c r="M172" s="19"/>
      <c r="N172" s="19"/>
      <c r="O172" s="19"/>
      <c r="P172" s="19"/>
      <c r="Q172" s="19"/>
      <c r="R172" s="19"/>
      <c r="S172" s="19"/>
      <c r="T172" s="19"/>
      <c r="U172" s="19"/>
      <c r="V172" s="19"/>
    </row>
    <row r="173" spans="1:22" ht="40.799999999999997" customHeight="1">
      <c r="A173" s="33" t="s">
        <v>102</v>
      </c>
      <c r="B173" s="43" t="s">
        <v>14</v>
      </c>
      <c r="C173" s="44">
        <v>200</v>
      </c>
      <c r="D173" s="45">
        <f>D174</f>
        <v>311.39999999999998</v>
      </c>
      <c r="G173" s="19"/>
      <c r="H173" s="19"/>
      <c r="I173" s="19"/>
      <c r="J173" s="19"/>
      <c r="K173" s="19"/>
      <c r="L173" s="19"/>
      <c r="M173" s="19"/>
      <c r="N173" s="19"/>
      <c r="O173" s="19"/>
      <c r="P173" s="19"/>
      <c r="Q173" s="19"/>
      <c r="R173" s="19"/>
      <c r="S173" s="19"/>
      <c r="T173" s="19"/>
      <c r="U173" s="19"/>
      <c r="V173" s="19"/>
    </row>
    <row r="174" spans="1:22" ht="40.200000000000003" customHeight="1">
      <c r="A174" s="31" t="s">
        <v>164</v>
      </c>
      <c r="B174" s="43" t="s">
        <v>14</v>
      </c>
      <c r="C174" s="44">
        <v>240</v>
      </c>
      <c r="D174" s="45">
        <f>303.4+8</f>
        <v>311.39999999999998</v>
      </c>
      <c r="G174" s="19"/>
      <c r="H174" s="19"/>
      <c r="I174" s="19"/>
      <c r="J174" s="19"/>
      <c r="K174" s="19"/>
      <c r="L174" s="19"/>
      <c r="M174" s="19"/>
      <c r="N174" s="19"/>
      <c r="O174" s="19"/>
      <c r="P174" s="19"/>
      <c r="Q174" s="19"/>
      <c r="R174" s="19"/>
      <c r="S174" s="19"/>
      <c r="T174" s="19"/>
      <c r="U174" s="19"/>
      <c r="V174" s="19"/>
    </row>
    <row r="175" spans="1:22" ht="36" customHeight="1">
      <c r="A175" s="31" t="s">
        <v>100</v>
      </c>
      <c r="B175" s="43" t="s">
        <v>14</v>
      </c>
      <c r="C175" s="44">
        <v>600</v>
      </c>
      <c r="D175" s="45">
        <f>D176</f>
        <v>120</v>
      </c>
      <c r="G175" s="19"/>
      <c r="H175" s="19"/>
      <c r="I175" s="19"/>
      <c r="J175" s="19"/>
      <c r="K175" s="19"/>
      <c r="L175" s="19"/>
      <c r="M175" s="19"/>
      <c r="N175" s="19"/>
      <c r="O175" s="19"/>
      <c r="P175" s="19"/>
      <c r="Q175" s="19"/>
      <c r="R175" s="19"/>
      <c r="S175" s="19"/>
      <c r="T175" s="19"/>
      <c r="U175" s="19"/>
      <c r="V175" s="19"/>
    </row>
    <row r="176" spans="1:22" ht="24.6" customHeight="1">
      <c r="A176" s="31" t="s">
        <v>99</v>
      </c>
      <c r="B176" s="43" t="s">
        <v>14</v>
      </c>
      <c r="C176" s="44">
        <v>610</v>
      </c>
      <c r="D176" s="45">
        <v>120</v>
      </c>
      <c r="G176" s="19"/>
      <c r="H176" s="19"/>
      <c r="I176" s="19"/>
      <c r="J176" s="19"/>
      <c r="K176" s="19"/>
      <c r="L176" s="19"/>
      <c r="M176" s="19"/>
      <c r="N176" s="19"/>
      <c r="O176" s="19"/>
      <c r="P176" s="19"/>
      <c r="Q176" s="19"/>
      <c r="R176" s="19"/>
      <c r="S176" s="19"/>
      <c r="T176" s="19"/>
      <c r="U176" s="19"/>
      <c r="V176" s="19"/>
    </row>
    <row r="177" spans="1:22" s="1" customFormat="1" ht="55.8" customHeight="1">
      <c r="A177" s="30" t="s">
        <v>249</v>
      </c>
      <c r="B177" s="50" t="s">
        <v>149</v>
      </c>
      <c r="C177" s="50"/>
      <c r="D177" s="59">
        <f>D179</f>
        <v>738.5</v>
      </c>
      <c r="G177" s="18"/>
      <c r="H177" s="18"/>
      <c r="I177" s="18"/>
      <c r="J177" s="18"/>
      <c r="K177" s="18"/>
      <c r="L177" s="18"/>
      <c r="M177" s="18"/>
      <c r="N177" s="18"/>
      <c r="O177" s="18"/>
      <c r="P177" s="18"/>
      <c r="Q177" s="18"/>
      <c r="R177" s="18"/>
      <c r="S177" s="18"/>
      <c r="T177" s="18"/>
      <c r="U177" s="18"/>
      <c r="V177" s="18"/>
    </row>
    <row r="178" spans="1:22" s="1" customFormat="1" ht="31.2" customHeight="1">
      <c r="A178" s="33" t="s">
        <v>132</v>
      </c>
      <c r="B178" s="50"/>
      <c r="C178" s="50"/>
      <c r="D178" s="59"/>
      <c r="G178" s="18"/>
      <c r="H178" s="18"/>
      <c r="I178" s="18"/>
      <c r="J178" s="18"/>
      <c r="K178" s="18"/>
      <c r="L178" s="18"/>
      <c r="M178" s="18"/>
      <c r="N178" s="18"/>
      <c r="O178" s="18"/>
      <c r="P178" s="18"/>
      <c r="Q178" s="18"/>
      <c r="R178" s="18"/>
      <c r="S178" s="18"/>
      <c r="T178" s="18"/>
      <c r="U178" s="18"/>
      <c r="V178" s="18"/>
    </row>
    <row r="179" spans="1:22" s="1" customFormat="1" ht="22.95" customHeight="1">
      <c r="A179" s="33" t="s">
        <v>16</v>
      </c>
      <c r="B179" s="43" t="s">
        <v>17</v>
      </c>
      <c r="C179" s="50"/>
      <c r="D179" s="59">
        <f>D180+D183</f>
        <v>738.5</v>
      </c>
      <c r="G179" s="18"/>
      <c r="H179" s="18"/>
      <c r="I179" s="18"/>
      <c r="J179" s="18"/>
      <c r="K179" s="18"/>
      <c r="L179" s="18"/>
      <c r="M179" s="18"/>
      <c r="N179" s="18"/>
      <c r="O179" s="18"/>
      <c r="P179" s="18"/>
      <c r="Q179" s="18"/>
      <c r="R179" s="18"/>
      <c r="S179" s="18"/>
      <c r="T179" s="18"/>
      <c r="U179" s="18"/>
      <c r="V179" s="18"/>
    </row>
    <row r="180" spans="1:22" s="1" customFormat="1" ht="28.8" customHeight="1">
      <c r="A180" s="33" t="s">
        <v>15</v>
      </c>
      <c r="B180" s="43" t="s">
        <v>18</v>
      </c>
      <c r="C180" s="43"/>
      <c r="D180" s="45">
        <f>D181</f>
        <v>527.5</v>
      </c>
      <c r="G180" s="18"/>
      <c r="H180" s="18"/>
      <c r="I180" s="18"/>
      <c r="J180" s="18"/>
      <c r="K180" s="18"/>
      <c r="L180" s="18"/>
      <c r="M180" s="18"/>
      <c r="N180" s="18"/>
      <c r="O180" s="18"/>
      <c r="P180" s="18"/>
      <c r="Q180" s="18"/>
      <c r="R180" s="18"/>
      <c r="S180" s="18"/>
      <c r="T180" s="18"/>
      <c r="U180" s="18"/>
      <c r="V180" s="18"/>
    </row>
    <row r="181" spans="1:22" s="1" customFormat="1" ht="40.799999999999997" customHeight="1">
      <c r="A181" s="33" t="s">
        <v>102</v>
      </c>
      <c r="B181" s="43" t="s">
        <v>18</v>
      </c>
      <c r="C181" s="43">
        <v>200</v>
      </c>
      <c r="D181" s="45">
        <f>D182</f>
        <v>527.5</v>
      </c>
      <c r="G181" s="18"/>
      <c r="H181" s="18"/>
      <c r="I181" s="18"/>
      <c r="J181" s="18"/>
      <c r="K181" s="18"/>
      <c r="L181" s="18"/>
      <c r="M181" s="18"/>
      <c r="N181" s="18"/>
      <c r="O181" s="18"/>
      <c r="P181" s="18"/>
      <c r="Q181" s="18"/>
      <c r="R181" s="18"/>
      <c r="S181" s="18"/>
      <c r="T181" s="18"/>
      <c r="U181" s="18"/>
      <c r="V181" s="18"/>
    </row>
    <row r="182" spans="1:22" s="1" customFormat="1" ht="39.6" customHeight="1">
      <c r="A182" s="31" t="s">
        <v>164</v>
      </c>
      <c r="B182" s="43" t="s">
        <v>18</v>
      </c>
      <c r="C182" s="43">
        <v>240</v>
      </c>
      <c r="D182" s="45">
        <v>527.5</v>
      </c>
      <c r="G182" s="18"/>
      <c r="H182" s="18"/>
      <c r="I182" s="18"/>
      <c r="J182" s="18"/>
      <c r="K182" s="18"/>
      <c r="L182" s="18"/>
      <c r="M182" s="18"/>
      <c r="N182" s="18"/>
      <c r="O182" s="18"/>
      <c r="P182" s="18"/>
      <c r="Q182" s="18"/>
      <c r="R182" s="18"/>
      <c r="S182" s="18"/>
      <c r="T182" s="18"/>
      <c r="U182" s="18"/>
      <c r="V182" s="18"/>
    </row>
    <row r="183" spans="1:22" s="1" customFormat="1" ht="28.8" customHeight="1">
      <c r="A183" s="33" t="s">
        <v>194</v>
      </c>
      <c r="B183" s="43" t="s">
        <v>220</v>
      </c>
      <c r="C183" s="43"/>
      <c r="D183" s="61">
        <f>D184</f>
        <v>211</v>
      </c>
      <c r="G183" s="18"/>
      <c r="H183" s="18"/>
      <c r="I183" s="18"/>
      <c r="J183" s="18"/>
      <c r="K183" s="18"/>
      <c r="L183" s="18"/>
      <c r="M183" s="18"/>
      <c r="N183" s="18"/>
      <c r="O183" s="18"/>
      <c r="P183" s="18"/>
      <c r="Q183" s="18"/>
      <c r="R183" s="18"/>
      <c r="S183" s="18"/>
      <c r="T183" s="18"/>
      <c r="U183" s="18"/>
      <c r="V183" s="18"/>
    </row>
    <row r="184" spans="1:22" s="1" customFormat="1" ht="39" customHeight="1">
      <c r="A184" s="33" t="s">
        <v>102</v>
      </c>
      <c r="B184" s="43" t="s">
        <v>220</v>
      </c>
      <c r="C184" s="43">
        <v>200</v>
      </c>
      <c r="D184" s="61">
        <f>D185</f>
        <v>211</v>
      </c>
      <c r="G184" s="18"/>
      <c r="H184" s="18"/>
      <c r="I184" s="18"/>
      <c r="J184" s="18"/>
      <c r="K184" s="18"/>
      <c r="L184" s="18"/>
      <c r="M184" s="18"/>
      <c r="N184" s="18"/>
      <c r="O184" s="18"/>
      <c r="P184" s="18"/>
      <c r="Q184" s="18"/>
      <c r="R184" s="18"/>
      <c r="S184" s="18"/>
      <c r="T184" s="18"/>
      <c r="U184" s="18"/>
      <c r="V184" s="18"/>
    </row>
    <row r="185" spans="1:22" s="1" customFormat="1" ht="37.200000000000003" customHeight="1">
      <c r="A185" s="31" t="s">
        <v>164</v>
      </c>
      <c r="B185" s="43" t="s">
        <v>220</v>
      </c>
      <c r="C185" s="43">
        <v>240</v>
      </c>
      <c r="D185" s="61">
        <v>211</v>
      </c>
      <c r="G185" s="18"/>
      <c r="H185" s="18"/>
      <c r="I185" s="18"/>
      <c r="J185" s="18"/>
      <c r="K185" s="18"/>
      <c r="L185" s="18"/>
      <c r="M185" s="18"/>
      <c r="N185" s="18"/>
      <c r="O185" s="18"/>
      <c r="P185" s="18"/>
      <c r="Q185" s="18"/>
      <c r="R185" s="18"/>
      <c r="S185" s="18"/>
      <c r="T185" s="18"/>
      <c r="U185" s="18"/>
      <c r="V185" s="18"/>
    </row>
    <row r="186" spans="1:22" ht="33.75" customHeight="1">
      <c r="A186" s="35" t="s">
        <v>250</v>
      </c>
      <c r="B186" s="41" t="s">
        <v>150</v>
      </c>
      <c r="C186" s="51"/>
      <c r="D186" s="60">
        <f>D188+D201</f>
        <v>7337.3</v>
      </c>
      <c r="G186" s="19"/>
      <c r="H186" s="19"/>
      <c r="I186" s="19"/>
      <c r="J186" s="19"/>
      <c r="K186" s="19"/>
      <c r="L186" s="19"/>
      <c r="M186" s="19"/>
      <c r="N186" s="19"/>
      <c r="O186" s="19"/>
      <c r="P186" s="19"/>
      <c r="Q186" s="19"/>
      <c r="R186" s="19"/>
      <c r="S186" s="19"/>
      <c r="T186" s="19"/>
      <c r="U186" s="19"/>
      <c r="V186" s="19"/>
    </row>
    <row r="187" spans="1:22" ht="15.75" customHeight="1">
      <c r="A187" s="33" t="s">
        <v>132</v>
      </c>
      <c r="B187" s="51"/>
      <c r="C187" s="42"/>
      <c r="D187" s="61"/>
      <c r="G187" s="19"/>
      <c r="H187" s="19"/>
      <c r="I187" s="19"/>
      <c r="J187" s="19"/>
      <c r="K187" s="19"/>
      <c r="L187" s="19"/>
      <c r="M187" s="19"/>
      <c r="N187" s="19"/>
      <c r="O187" s="19"/>
      <c r="P187" s="19"/>
      <c r="Q187" s="19"/>
      <c r="R187" s="19"/>
      <c r="S187" s="19"/>
      <c r="T187" s="19"/>
      <c r="U187" s="19"/>
      <c r="V187" s="19"/>
    </row>
    <row r="188" spans="1:22" ht="82.95" customHeight="1">
      <c r="A188" s="33" t="s">
        <v>19</v>
      </c>
      <c r="B188" s="43" t="s">
        <v>151</v>
      </c>
      <c r="C188" s="52"/>
      <c r="D188" s="45">
        <f>D190+D193+D198</f>
        <v>2508.1999999999998</v>
      </c>
      <c r="G188" s="19"/>
      <c r="H188" s="19"/>
      <c r="I188" s="19"/>
      <c r="J188" s="19"/>
      <c r="K188" s="19"/>
      <c r="L188" s="19"/>
      <c r="M188" s="19"/>
      <c r="N188" s="19"/>
      <c r="O188" s="19"/>
      <c r="P188" s="19"/>
      <c r="Q188" s="19"/>
      <c r="R188" s="19"/>
      <c r="S188" s="19"/>
      <c r="T188" s="19"/>
      <c r="U188" s="19"/>
      <c r="V188" s="19"/>
    </row>
    <row r="189" spans="1:22" ht="31.2">
      <c r="A189" s="33" t="s">
        <v>24</v>
      </c>
      <c r="B189" s="43" t="s">
        <v>22</v>
      </c>
      <c r="C189" s="52"/>
      <c r="D189" s="45">
        <f>D190+D193+D198</f>
        <v>2508.1999999999998</v>
      </c>
      <c r="G189" s="19"/>
      <c r="H189" s="19"/>
      <c r="I189" s="19"/>
      <c r="J189" s="19"/>
      <c r="K189" s="19"/>
      <c r="L189" s="19"/>
      <c r="M189" s="19"/>
      <c r="N189" s="19"/>
      <c r="O189" s="19"/>
      <c r="P189" s="19"/>
      <c r="Q189" s="19"/>
      <c r="R189" s="19"/>
      <c r="S189" s="19"/>
      <c r="T189" s="19"/>
      <c r="U189" s="19"/>
      <c r="V189" s="19"/>
    </row>
    <row r="190" spans="1:22" ht="31.2">
      <c r="A190" s="33" t="s">
        <v>20</v>
      </c>
      <c r="B190" s="43" t="s">
        <v>23</v>
      </c>
      <c r="C190" s="52"/>
      <c r="D190" s="45">
        <f>D191</f>
        <v>390</v>
      </c>
      <c r="G190" s="19"/>
      <c r="H190" s="19"/>
      <c r="I190" s="19"/>
      <c r="J190" s="19"/>
      <c r="K190" s="19"/>
      <c r="L190" s="19"/>
      <c r="M190" s="19"/>
      <c r="N190" s="19"/>
      <c r="O190" s="19"/>
      <c r="P190" s="19"/>
      <c r="Q190" s="19"/>
      <c r="R190" s="19"/>
      <c r="S190" s="19"/>
      <c r="T190" s="19"/>
      <c r="U190" s="19"/>
      <c r="V190" s="19"/>
    </row>
    <row r="191" spans="1:22" ht="31.2">
      <c r="A191" s="33" t="s">
        <v>102</v>
      </c>
      <c r="B191" s="43" t="s">
        <v>23</v>
      </c>
      <c r="C191" s="52" t="s">
        <v>162</v>
      </c>
      <c r="D191" s="45">
        <f>D192</f>
        <v>390</v>
      </c>
      <c r="G191" s="19"/>
      <c r="H191" s="19"/>
      <c r="I191" s="19"/>
      <c r="J191" s="19"/>
      <c r="K191" s="19"/>
      <c r="L191" s="19"/>
      <c r="M191" s="19"/>
      <c r="N191" s="19"/>
      <c r="O191" s="19"/>
      <c r="P191" s="19"/>
      <c r="Q191" s="19"/>
      <c r="R191" s="19"/>
      <c r="S191" s="19"/>
      <c r="T191" s="19"/>
      <c r="U191" s="19"/>
      <c r="V191" s="19"/>
    </row>
    <row r="192" spans="1:22" ht="31.2">
      <c r="A192" s="31" t="s">
        <v>164</v>
      </c>
      <c r="B192" s="43" t="s">
        <v>23</v>
      </c>
      <c r="C192" s="52" t="s">
        <v>163</v>
      </c>
      <c r="D192" s="45">
        <f>250+140</f>
        <v>390</v>
      </c>
      <c r="G192" s="19"/>
      <c r="H192" s="19"/>
      <c r="I192" s="19"/>
      <c r="J192" s="19"/>
      <c r="K192" s="19"/>
      <c r="L192" s="19"/>
      <c r="M192" s="19"/>
      <c r="N192" s="19"/>
      <c r="O192" s="19"/>
      <c r="P192" s="19"/>
      <c r="Q192" s="19"/>
      <c r="R192" s="19"/>
      <c r="S192" s="19"/>
      <c r="T192" s="19"/>
      <c r="U192" s="19"/>
      <c r="V192" s="19"/>
    </row>
    <row r="193" spans="1:22" ht="24" customHeight="1">
      <c r="A193" s="31" t="s">
        <v>227</v>
      </c>
      <c r="B193" s="43" t="s">
        <v>25</v>
      </c>
      <c r="C193" s="52"/>
      <c r="D193" s="45">
        <f>D194+D196</f>
        <v>1770</v>
      </c>
      <c r="G193" s="19"/>
      <c r="H193" s="19"/>
      <c r="I193" s="19"/>
      <c r="J193" s="19"/>
      <c r="K193" s="19"/>
      <c r="L193" s="19"/>
      <c r="M193" s="19"/>
      <c r="N193" s="19"/>
      <c r="O193" s="19"/>
      <c r="P193" s="19"/>
      <c r="Q193" s="19"/>
      <c r="R193" s="19"/>
      <c r="S193" s="19"/>
      <c r="T193" s="19"/>
      <c r="U193" s="19"/>
      <c r="V193" s="19"/>
    </row>
    <row r="194" spans="1:22" ht="31.2">
      <c r="A194" s="33" t="s">
        <v>102</v>
      </c>
      <c r="B194" s="43" t="s">
        <v>25</v>
      </c>
      <c r="C194" s="52" t="s">
        <v>162</v>
      </c>
      <c r="D194" s="45">
        <f>D195</f>
        <v>20</v>
      </c>
      <c r="G194" s="19"/>
      <c r="H194" s="19"/>
      <c r="I194" s="19"/>
      <c r="J194" s="19"/>
      <c r="K194" s="19"/>
      <c r="L194" s="19"/>
      <c r="M194" s="19"/>
      <c r="N194" s="19"/>
      <c r="O194" s="19"/>
      <c r="P194" s="19"/>
      <c r="Q194" s="19"/>
      <c r="R194" s="19"/>
      <c r="S194" s="19"/>
      <c r="T194" s="19"/>
      <c r="U194" s="19"/>
      <c r="V194" s="19"/>
    </row>
    <row r="195" spans="1:22" ht="31.2">
      <c r="A195" s="31" t="s">
        <v>164</v>
      </c>
      <c r="B195" s="43" t="s">
        <v>25</v>
      </c>
      <c r="C195" s="52" t="s">
        <v>163</v>
      </c>
      <c r="D195" s="45">
        <v>20</v>
      </c>
      <c r="G195" s="19"/>
      <c r="H195" s="19"/>
      <c r="I195" s="19"/>
      <c r="J195" s="19"/>
      <c r="K195" s="19"/>
      <c r="L195" s="19"/>
      <c r="M195" s="19"/>
      <c r="N195" s="19"/>
      <c r="O195" s="19"/>
      <c r="P195" s="19"/>
      <c r="Q195" s="19"/>
      <c r="R195" s="19"/>
      <c r="S195" s="19"/>
      <c r="T195" s="19"/>
      <c r="U195" s="19"/>
      <c r="V195" s="19"/>
    </row>
    <row r="196" spans="1:22" ht="34.950000000000003" customHeight="1">
      <c r="A196" s="31" t="s">
        <v>100</v>
      </c>
      <c r="B196" s="43" t="s">
        <v>25</v>
      </c>
      <c r="C196" s="52" t="s">
        <v>101</v>
      </c>
      <c r="D196" s="45">
        <f>D197</f>
        <v>1750</v>
      </c>
      <c r="G196" s="19"/>
      <c r="H196" s="19"/>
      <c r="I196" s="19"/>
      <c r="J196" s="19"/>
      <c r="K196" s="19"/>
      <c r="L196" s="19"/>
      <c r="M196" s="19"/>
      <c r="N196" s="19"/>
      <c r="O196" s="19"/>
      <c r="P196" s="19"/>
      <c r="Q196" s="19"/>
      <c r="R196" s="19"/>
      <c r="S196" s="19"/>
      <c r="T196" s="19"/>
      <c r="U196" s="19"/>
      <c r="V196" s="19"/>
    </row>
    <row r="197" spans="1:22" ht="30" customHeight="1">
      <c r="A197" s="31" t="s">
        <v>99</v>
      </c>
      <c r="B197" s="43" t="s">
        <v>25</v>
      </c>
      <c r="C197" s="52" t="s">
        <v>104</v>
      </c>
      <c r="D197" s="45">
        <v>1750</v>
      </c>
      <c r="G197" s="19"/>
      <c r="H197" s="19"/>
      <c r="I197" s="19"/>
      <c r="J197" s="19"/>
      <c r="K197" s="19"/>
      <c r="L197" s="19"/>
      <c r="M197" s="19"/>
      <c r="N197" s="19"/>
      <c r="O197" s="19"/>
      <c r="P197" s="19"/>
      <c r="Q197" s="19"/>
      <c r="R197" s="19"/>
      <c r="S197" s="19"/>
      <c r="T197" s="19"/>
      <c r="U197" s="19"/>
      <c r="V197" s="19"/>
    </row>
    <row r="198" spans="1:22" ht="31.2">
      <c r="A198" s="33" t="s">
        <v>229</v>
      </c>
      <c r="B198" s="43" t="s">
        <v>26</v>
      </c>
      <c r="C198" s="52"/>
      <c r="D198" s="45">
        <f>D199</f>
        <v>348.2</v>
      </c>
      <c r="G198" s="19"/>
      <c r="H198" s="19"/>
      <c r="I198" s="19"/>
      <c r="J198" s="19"/>
      <c r="K198" s="19"/>
      <c r="L198" s="19"/>
      <c r="M198" s="19"/>
      <c r="N198" s="19"/>
      <c r="O198" s="19"/>
      <c r="P198" s="19"/>
      <c r="Q198" s="19"/>
      <c r="R198" s="19"/>
      <c r="S198" s="19"/>
      <c r="T198" s="19"/>
      <c r="U198" s="19"/>
      <c r="V198" s="19"/>
    </row>
    <row r="199" spans="1:22" ht="31.2">
      <c r="A199" s="33" t="s">
        <v>102</v>
      </c>
      <c r="B199" s="43" t="s">
        <v>26</v>
      </c>
      <c r="C199" s="52" t="s">
        <v>162</v>
      </c>
      <c r="D199" s="45">
        <f>D200</f>
        <v>348.2</v>
      </c>
      <c r="G199" s="19"/>
      <c r="H199" s="19"/>
      <c r="I199" s="19"/>
      <c r="J199" s="19"/>
      <c r="K199" s="19"/>
      <c r="L199" s="19"/>
      <c r="M199" s="19"/>
      <c r="N199" s="19"/>
      <c r="O199" s="19"/>
      <c r="P199" s="19"/>
      <c r="Q199" s="19"/>
      <c r="R199" s="19"/>
      <c r="S199" s="19"/>
      <c r="T199" s="19"/>
      <c r="U199" s="19"/>
      <c r="V199" s="19"/>
    </row>
    <row r="200" spans="1:22" ht="31.2">
      <c r="A200" s="31" t="s">
        <v>164</v>
      </c>
      <c r="B200" s="43" t="s">
        <v>26</v>
      </c>
      <c r="C200" s="52" t="s">
        <v>163</v>
      </c>
      <c r="D200" s="45">
        <f>310+38.2</f>
        <v>348.2</v>
      </c>
      <c r="G200" s="19"/>
      <c r="H200" s="19"/>
      <c r="I200" s="19"/>
      <c r="J200" s="19"/>
      <c r="K200" s="19"/>
      <c r="L200" s="19"/>
      <c r="M200" s="19"/>
      <c r="N200" s="19"/>
      <c r="O200" s="19"/>
      <c r="P200" s="19"/>
      <c r="Q200" s="19"/>
      <c r="R200" s="19"/>
      <c r="S200" s="19"/>
      <c r="T200" s="19"/>
      <c r="U200" s="19"/>
      <c r="V200" s="19"/>
    </row>
    <row r="201" spans="1:22" ht="64.5" customHeight="1">
      <c r="A201" s="36" t="s">
        <v>230</v>
      </c>
      <c r="B201" s="43" t="s">
        <v>152</v>
      </c>
      <c r="C201" s="44"/>
      <c r="D201" s="45">
        <f>D202</f>
        <v>4829.1000000000004</v>
      </c>
      <c r="G201" s="19"/>
      <c r="H201" s="19"/>
      <c r="I201" s="19"/>
      <c r="J201" s="19"/>
      <c r="K201" s="19"/>
      <c r="L201" s="19"/>
      <c r="M201" s="19"/>
      <c r="N201" s="19"/>
      <c r="O201" s="19"/>
      <c r="P201" s="19"/>
      <c r="Q201" s="19"/>
      <c r="R201" s="19"/>
      <c r="S201" s="19"/>
      <c r="T201" s="19"/>
      <c r="U201" s="19"/>
      <c r="V201" s="19"/>
    </row>
    <row r="202" spans="1:22" ht="39" customHeight="1">
      <c r="A202" s="33" t="s">
        <v>24</v>
      </c>
      <c r="B202" s="43" t="s">
        <v>27</v>
      </c>
      <c r="C202" s="44"/>
      <c r="D202" s="45">
        <f>D203+D206+D211</f>
        <v>4829.1000000000004</v>
      </c>
      <c r="G202" s="19"/>
      <c r="H202" s="19"/>
      <c r="I202" s="19"/>
      <c r="J202" s="19"/>
      <c r="K202" s="19"/>
      <c r="L202" s="19"/>
      <c r="M202" s="19"/>
      <c r="N202" s="19"/>
      <c r="O202" s="19"/>
      <c r="P202" s="19"/>
      <c r="Q202" s="19"/>
      <c r="R202" s="19"/>
      <c r="S202" s="19"/>
      <c r="T202" s="19"/>
      <c r="U202" s="19"/>
      <c r="V202" s="19"/>
    </row>
    <row r="203" spans="1:22" ht="39.6" customHeight="1">
      <c r="A203" s="33" t="s">
        <v>21</v>
      </c>
      <c r="B203" s="43" t="s">
        <v>28</v>
      </c>
      <c r="C203" s="52"/>
      <c r="D203" s="45">
        <f>D204</f>
        <v>500</v>
      </c>
      <c r="G203" s="19"/>
      <c r="H203" s="19"/>
      <c r="I203" s="19"/>
      <c r="J203" s="19"/>
      <c r="K203" s="19"/>
      <c r="L203" s="19"/>
      <c r="M203" s="19"/>
      <c r="N203" s="19"/>
      <c r="O203" s="19"/>
      <c r="P203" s="19"/>
      <c r="Q203" s="19"/>
      <c r="R203" s="19"/>
      <c r="S203" s="19"/>
      <c r="T203" s="19"/>
      <c r="U203" s="19"/>
      <c r="V203" s="19"/>
    </row>
    <row r="204" spans="1:22" ht="36.6" customHeight="1">
      <c r="A204" s="31" t="s">
        <v>100</v>
      </c>
      <c r="B204" s="43" t="s">
        <v>28</v>
      </c>
      <c r="C204" s="52" t="s">
        <v>101</v>
      </c>
      <c r="D204" s="45">
        <f>D205</f>
        <v>500</v>
      </c>
      <c r="G204" s="19"/>
      <c r="H204" s="19"/>
      <c r="I204" s="19"/>
      <c r="J204" s="19"/>
      <c r="K204" s="19"/>
      <c r="L204" s="19"/>
      <c r="M204" s="19"/>
      <c r="N204" s="19"/>
      <c r="O204" s="19"/>
      <c r="P204" s="19"/>
      <c r="Q204" s="19"/>
      <c r="R204" s="19"/>
      <c r="S204" s="19"/>
      <c r="T204" s="19"/>
      <c r="U204" s="19"/>
      <c r="V204" s="19"/>
    </row>
    <row r="205" spans="1:22" ht="22.95" customHeight="1">
      <c r="A205" s="31" t="s">
        <v>99</v>
      </c>
      <c r="B205" s="43" t="s">
        <v>28</v>
      </c>
      <c r="C205" s="52" t="s">
        <v>104</v>
      </c>
      <c r="D205" s="45">
        <v>500</v>
      </c>
      <c r="G205" s="19"/>
      <c r="H205" s="19"/>
      <c r="I205" s="19"/>
      <c r="J205" s="19"/>
      <c r="K205" s="19"/>
      <c r="L205" s="19"/>
      <c r="M205" s="19"/>
      <c r="N205" s="19"/>
      <c r="O205" s="19"/>
      <c r="P205" s="19"/>
      <c r="Q205" s="19"/>
      <c r="R205" s="19"/>
      <c r="S205" s="19"/>
      <c r="T205" s="19"/>
      <c r="U205" s="19"/>
      <c r="V205" s="19"/>
    </row>
    <row r="206" spans="1:22" ht="39.6" customHeight="1">
      <c r="A206" s="33" t="s">
        <v>195</v>
      </c>
      <c r="B206" s="43" t="s">
        <v>29</v>
      </c>
      <c r="C206" s="52"/>
      <c r="D206" s="45">
        <f>D207+D209</f>
        <v>4285</v>
      </c>
      <c r="G206" s="19"/>
      <c r="H206" s="19"/>
      <c r="I206" s="19"/>
      <c r="J206" s="19"/>
      <c r="K206" s="19"/>
      <c r="L206" s="19"/>
      <c r="M206" s="19"/>
      <c r="N206" s="19"/>
      <c r="O206" s="19"/>
      <c r="P206" s="19"/>
      <c r="Q206" s="19"/>
      <c r="R206" s="19"/>
      <c r="S206" s="19"/>
      <c r="T206" s="19"/>
      <c r="U206" s="19"/>
      <c r="V206" s="19"/>
    </row>
    <row r="207" spans="1:22" ht="39.6" customHeight="1">
      <c r="A207" s="33" t="s">
        <v>102</v>
      </c>
      <c r="B207" s="43" t="s">
        <v>29</v>
      </c>
      <c r="C207" s="44">
        <v>200</v>
      </c>
      <c r="D207" s="45">
        <f>D208</f>
        <v>3635</v>
      </c>
      <c r="G207" s="19"/>
      <c r="H207" s="19"/>
      <c r="I207" s="19"/>
      <c r="J207" s="19"/>
      <c r="K207" s="19"/>
      <c r="L207" s="19"/>
      <c r="M207" s="19"/>
      <c r="N207" s="19"/>
      <c r="O207" s="19"/>
      <c r="P207" s="19"/>
      <c r="Q207" s="19"/>
      <c r="R207" s="19"/>
      <c r="S207" s="19"/>
      <c r="T207" s="19"/>
      <c r="U207" s="19"/>
      <c r="V207" s="19"/>
    </row>
    <row r="208" spans="1:22" ht="40.950000000000003" customHeight="1">
      <c r="A208" s="31" t="s">
        <v>164</v>
      </c>
      <c r="B208" s="43" t="s">
        <v>29</v>
      </c>
      <c r="C208" s="44">
        <v>240</v>
      </c>
      <c r="D208" s="45">
        <f>3000+635</f>
        <v>3635</v>
      </c>
      <c r="G208" s="19"/>
      <c r="H208" s="19"/>
      <c r="I208" s="19"/>
      <c r="J208" s="19"/>
      <c r="K208" s="19"/>
      <c r="L208" s="19"/>
      <c r="M208" s="19"/>
      <c r="N208" s="19"/>
      <c r="O208" s="19"/>
      <c r="P208" s="19"/>
      <c r="Q208" s="19"/>
      <c r="R208" s="19"/>
      <c r="S208" s="19"/>
      <c r="T208" s="19"/>
      <c r="U208" s="19"/>
      <c r="V208" s="19"/>
    </row>
    <row r="209" spans="1:22" ht="40.200000000000003" customHeight="1">
      <c r="A209" s="31" t="s">
        <v>100</v>
      </c>
      <c r="B209" s="43" t="s">
        <v>29</v>
      </c>
      <c r="C209" s="52" t="s">
        <v>101</v>
      </c>
      <c r="D209" s="45">
        <f>D210</f>
        <v>650</v>
      </c>
      <c r="G209" s="19"/>
      <c r="H209" s="19"/>
      <c r="I209" s="19"/>
      <c r="J209" s="19"/>
      <c r="K209" s="19"/>
      <c r="L209" s="19"/>
      <c r="M209" s="19"/>
      <c r="N209" s="19"/>
      <c r="O209" s="19"/>
      <c r="P209" s="19"/>
      <c r="Q209" s="19"/>
      <c r="R209" s="19"/>
      <c r="S209" s="19"/>
      <c r="T209" s="19"/>
      <c r="U209" s="19"/>
      <c r="V209" s="19"/>
    </row>
    <row r="210" spans="1:22" ht="27" customHeight="1">
      <c r="A210" s="31" t="s">
        <v>99</v>
      </c>
      <c r="B210" s="43" t="s">
        <v>29</v>
      </c>
      <c r="C210" s="52" t="s">
        <v>104</v>
      </c>
      <c r="D210" s="45">
        <f>200+250+50+150</f>
        <v>650</v>
      </c>
      <c r="G210" s="19"/>
      <c r="H210" s="19"/>
      <c r="I210" s="19"/>
      <c r="J210" s="19"/>
      <c r="K210" s="19"/>
      <c r="L210" s="19"/>
      <c r="M210" s="19"/>
      <c r="N210" s="19"/>
      <c r="O210" s="19"/>
      <c r="P210" s="19"/>
      <c r="Q210" s="19"/>
      <c r="R210" s="19"/>
      <c r="S210" s="19"/>
      <c r="T210" s="19"/>
      <c r="U210" s="19"/>
      <c r="V210" s="19"/>
    </row>
    <row r="211" spans="1:22" ht="36" customHeight="1">
      <c r="A211" s="33" t="s">
        <v>231</v>
      </c>
      <c r="B211" s="43" t="s">
        <v>30</v>
      </c>
      <c r="C211" s="44"/>
      <c r="D211" s="45">
        <f>D212</f>
        <v>44.1</v>
      </c>
      <c r="G211" s="19"/>
      <c r="H211" s="19"/>
      <c r="I211" s="19"/>
      <c r="J211" s="19"/>
      <c r="K211" s="19"/>
      <c r="L211" s="19"/>
      <c r="M211" s="19"/>
      <c r="N211" s="19"/>
      <c r="O211" s="19"/>
      <c r="P211" s="19"/>
      <c r="Q211" s="19"/>
      <c r="R211" s="19"/>
      <c r="S211" s="19"/>
      <c r="T211" s="19"/>
      <c r="U211" s="19"/>
      <c r="V211" s="19"/>
    </row>
    <row r="212" spans="1:22" ht="31.2">
      <c r="A212" s="33" t="s">
        <v>102</v>
      </c>
      <c r="B212" s="43" t="s">
        <v>30</v>
      </c>
      <c r="C212" s="44">
        <v>200</v>
      </c>
      <c r="D212" s="45">
        <f>D213</f>
        <v>44.1</v>
      </c>
      <c r="G212" s="19"/>
      <c r="H212" s="19"/>
      <c r="I212" s="19"/>
      <c r="J212" s="19"/>
      <c r="K212" s="19"/>
      <c r="L212" s="19"/>
      <c r="M212" s="19"/>
      <c r="N212" s="19"/>
      <c r="O212" s="19"/>
      <c r="P212" s="19"/>
      <c r="Q212" s="19"/>
      <c r="R212" s="19"/>
      <c r="S212" s="19"/>
      <c r="T212" s="19"/>
      <c r="U212" s="19"/>
      <c r="V212" s="19"/>
    </row>
    <row r="213" spans="1:22" ht="31.2">
      <c r="A213" s="31" t="s">
        <v>164</v>
      </c>
      <c r="B213" s="43" t="s">
        <v>30</v>
      </c>
      <c r="C213" s="44">
        <v>240</v>
      </c>
      <c r="D213" s="45">
        <f>20+24.1</f>
        <v>44.1</v>
      </c>
      <c r="G213" s="19"/>
      <c r="H213" s="19"/>
      <c r="I213" s="19"/>
      <c r="J213" s="19"/>
      <c r="K213" s="19"/>
      <c r="L213" s="19"/>
      <c r="M213" s="19"/>
      <c r="N213" s="19"/>
      <c r="O213" s="19"/>
      <c r="P213" s="19"/>
      <c r="Q213" s="19"/>
      <c r="R213" s="19"/>
      <c r="S213" s="19"/>
      <c r="T213" s="19"/>
      <c r="U213" s="19"/>
      <c r="V213" s="19"/>
    </row>
    <row r="214" spans="1:22" ht="33" customHeight="1">
      <c r="A214" s="35" t="s">
        <v>125</v>
      </c>
      <c r="B214" s="41" t="s">
        <v>153</v>
      </c>
      <c r="C214" s="51"/>
      <c r="D214" s="60">
        <f>D216</f>
        <v>11828</v>
      </c>
      <c r="G214" s="19"/>
      <c r="H214" s="19"/>
      <c r="I214" s="19"/>
      <c r="J214" s="19"/>
      <c r="K214" s="19"/>
      <c r="L214" s="19"/>
      <c r="M214" s="19"/>
      <c r="N214" s="19"/>
      <c r="O214" s="19"/>
      <c r="P214" s="19"/>
      <c r="Q214" s="19"/>
      <c r="R214" s="19"/>
      <c r="S214" s="19"/>
      <c r="T214" s="19"/>
      <c r="U214" s="19"/>
      <c r="V214" s="19"/>
    </row>
    <row r="215" spans="1:22" ht="15.75" customHeight="1">
      <c r="A215" s="33" t="s">
        <v>132</v>
      </c>
      <c r="B215" s="41"/>
      <c r="C215" s="51"/>
      <c r="D215" s="60"/>
      <c r="G215" s="19"/>
      <c r="H215" s="19"/>
      <c r="I215" s="19"/>
      <c r="J215" s="19"/>
      <c r="K215" s="19"/>
      <c r="L215" s="19"/>
      <c r="M215" s="19"/>
      <c r="N215" s="19"/>
      <c r="O215" s="19"/>
      <c r="P215" s="19"/>
      <c r="Q215" s="19"/>
      <c r="R215" s="19"/>
      <c r="S215" s="19"/>
      <c r="T215" s="19"/>
      <c r="U215" s="19"/>
      <c r="V215" s="19"/>
    </row>
    <row r="216" spans="1:22" ht="31.2">
      <c r="A216" s="31" t="s">
        <v>31</v>
      </c>
      <c r="B216" s="43" t="s">
        <v>33</v>
      </c>
      <c r="C216" s="44"/>
      <c r="D216" s="45">
        <f>D217</f>
        <v>11828</v>
      </c>
      <c r="G216" s="19"/>
      <c r="H216" s="19"/>
      <c r="I216" s="19"/>
      <c r="J216" s="19"/>
      <c r="K216" s="19"/>
      <c r="L216" s="19"/>
      <c r="M216" s="19"/>
      <c r="N216" s="19"/>
      <c r="O216" s="19"/>
      <c r="P216" s="19"/>
      <c r="Q216" s="19"/>
      <c r="R216" s="19"/>
      <c r="S216" s="19"/>
      <c r="T216" s="19"/>
      <c r="U216" s="19"/>
      <c r="V216" s="19"/>
    </row>
    <row r="217" spans="1:22" ht="31.2">
      <c r="A217" s="31" t="s">
        <v>35</v>
      </c>
      <c r="B217" s="43" t="s">
        <v>34</v>
      </c>
      <c r="C217" s="44"/>
      <c r="D217" s="45">
        <f>D218</f>
        <v>11828</v>
      </c>
      <c r="G217" s="19"/>
      <c r="H217" s="19"/>
      <c r="I217" s="19"/>
      <c r="J217" s="19"/>
      <c r="K217" s="19"/>
      <c r="L217" s="19"/>
      <c r="M217" s="19"/>
      <c r="N217" s="19"/>
      <c r="O217" s="19"/>
      <c r="P217" s="19"/>
      <c r="Q217" s="19"/>
      <c r="R217" s="19"/>
      <c r="S217" s="19"/>
      <c r="T217" s="19"/>
      <c r="U217" s="19"/>
      <c r="V217" s="19"/>
    </row>
    <row r="218" spans="1:22">
      <c r="A218" s="34" t="s">
        <v>103</v>
      </c>
      <c r="B218" s="43" t="s">
        <v>34</v>
      </c>
      <c r="C218" s="44">
        <v>300</v>
      </c>
      <c r="D218" s="45">
        <f>D219</f>
        <v>11828</v>
      </c>
      <c r="G218" s="19"/>
      <c r="H218" s="19"/>
      <c r="I218" s="19"/>
      <c r="J218" s="19"/>
      <c r="K218" s="19"/>
      <c r="L218" s="19"/>
      <c r="M218" s="19"/>
      <c r="N218" s="19"/>
      <c r="O218" s="19"/>
      <c r="P218" s="19"/>
      <c r="Q218" s="19"/>
      <c r="R218" s="19"/>
      <c r="S218" s="19"/>
      <c r="T218" s="19"/>
      <c r="U218" s="19"/>
      <c r="V218" s="19"/>
    </row>
    <row r="219" spans="1:22" ht="31.2">
      <c r="A219" s="36" t="s">
        <v>0</v>
      </c>
      <c r="B219" s="43" t="s">
        <v>34</v>
      </c>
      <c r="C219" s="44">
        <v>320</v>
      </c>
      <c r="D219" s="45">
        <f>5970+5858</f>
        <v>11828</v>
      </c>
      <c r="G219" s="19"/>
      <c r="H219" s="19"/>
      <c r="I219" s="19"/>
      <c r="J219" s="19"/>
      <c r="K219" s="19"/>
      <c r="L219" s="19"/>
      <c r="M219" s="19"/>
      <c r="N219" s="19"/>
      <c r="O219" s="19"/>
      <c r="P219" s="19"/>
      <c r="Q219" s="19"/>
      <c r="R219" s="19"/>
      <c r="S219" s="19"/>
      <c r="T219" s="19"/>
      <c r="U219" s="19"/>
      <c r="V219" s="19"/>
    </row>
    <row r="220" spans="1:22" ht="46.8">
      <c r="A220" s="35" t="s">
        <v>126</v>
      </c>
      <c r="B220" s="41" t="s">
        <v>159</v>
      </c>
      <c r="C220" s="42"/>
      <c r="D220" s="60">
        <f>D222+D232+D239</f>
        <v>62523.5</v>
      </c>
      <c r="G220" s="19"/>
      <c r="H220" s="19"/>
      <c r="I220" s="19"/>
      <c r="J220" s="19"/>
      <c r="K220" s="19"/>
      <c r="L220" s="19"/>
      <c r="M220" s="19"/>
      <c r="N220" s="19"/>
      <c r="O220" s="19"/>
      <c r="P220" s="19"/>
      <c r="Q220" s="19"/>
      <c r="R220" s="19"/>
      <c r="S220" s="19"/>
      <c r="T220" s="19"/>
      <c r="U220" s="19"/>
      <c r="V220" s="19"/>
    </row>
    <row r="221" spans="1:22">
      <c r="A221" s="31" t="s">
        <v>132</v>
      </c>
      <c r="B221" s="42"/>
      <c r="C221" s="42"/>
      <c r="D221" s="61"/>
      <c r="G221" s="19"/>
      <c r="H221" s="19"/>
      <c r="I221" s="19"/>
      <c r="J221" s="19"/>
      <c r="K221" s="19"/>
      <c r="L221" s="19"/>
      <c r="M221" s="19"/>
      <c r="N221" s="19"/>
      <c r="O221" s="19"/>
      <c r="P221" s="19"/>
      <c r="Q221" s="19"/>
      <c r="R221" s="19"/>
      <c r="S221" s="19"/>
      <c r="T221" s="19"/>
      <c r="U221" s="19"/>
      <c r="V221" s="19"/>
    </row>
    <row r="222" spans="1:22">
      <c r="A222" s="33" t="s">
        <v>42</v>
      </c>
      <c r="B222" s="43" t="s">
        <v>41</v>
      </c>
      <c r="C222" s="44"/>
      <c r="D222" s="45">
        <f>D223+D226+D229</f>
        <v>19334.3</v>
      </c>
      <c r="G222" s="19"/>
      <c r="H222" s="19"/>
      <c r="I222" s="19"/>
      <c r="J222" s="19"/>
      <c r="K222" s="19"/>
      <c r="L222" s="19"/>
      <c r="M222" s="19"/>
      <c r="N222" s="19"/>
      <c r="O222" s="19"/>
      <c r="P222" s="19"/>
      <c r="Q222" s="19"/>
      <c r="R222" s="19"/>
      <c r="S222" s="19"/>
      <c r="T222" s="19"/>
      <c r="U222" s="19"/>
      <c r="V222" s="19"/>
    </row>
    <row r="223" spans="1:22" ht="21" customHeight="1">
      <c r="A223" s="33" t="s">
        <v>37</v>
      </c>
      <c r="B223" s="43" t="s">
        <v>43</v>
      </c>
      <c r="C223" s="44"/>
      <c r="D223" s="45">
        <f>D224</f>
        <v>5300</v>
      </c>
      <c r="G223" s="19"/>
      <c r="H223" s="19"/>
      <c r="I223" s="19"/>
      <c r="J223" s="19"/>
      <c r="K223" s="19"/>
      <c r="L223" s="19"/>
      <c r="M223" s="19"/>
      <c r="N223" s="19"/>
      <c r="O223" s="19"/>
      <c r="P223" s="19"/>
      <c r="Q223" s="19"/>
      <c r="R223" s="19"/>
      <c r="S223" s="19"/>
      <c r="T223" s="19"/>
      <c r="U223" s="19"/>
      <c r="V223" s="19"/>
    </row>
    <row r="224" spans="1:22" ht="31.2">
      <c r="A224" s="33" t="s">
        <v>102</v>
      </c>
      <c r="B224" s="43" t="s">
        <v>43</v>
      </c>
      <c r="C224" s="43">
        <v>200</v>
      </c>
      <c r="D224" s="45">
        <f>D225</f>
        <v>5300</v>
      </c>
      <c r="G224" s="19"/>
      <c r="H224" s="19"/>
      <c r="I224" s="19"/>
      <c r="J224" s="19"/>
      <c r="K224" s="19"/>
      <c r="L224" s="19"/>
      <c r="M224" s="19"/>
      <c r="N224" s="19"/>
      <c r="O224" s="19"/>
      <c r="P224" s="19"/>
      <c r="Q224" s="19"/>
      <c r="R224" s="19"/>
      <c r="S224" s="19"/>
      <c r="T224" s="19"/>
      <c r="U224" s="19"/>
      <c r="V224" s="19"/>
    </row>
    <row r="225" spans="1:22" ht="31.2">
      <c r="A225" s="31" t="s">
        <v>164</v>
      </c>
      <c r="B225" s="43" t="s">
        <v>43</v>
      </c>
      <c r="C225" s="44">
        <v>240</v>
      </c>
      <c r="D225" s="45">
        <v>5300</v>
      </c>
      <c r="G225" s="19"/>
      <c r="H225" s="19"/>
      <c r="I225" s="19"/>
      <c r="J225" s="19"/>
      <c r="K225" s="19"/>
      <c r="L225" s="19"/>
      <c r="M225" s="19"/>
      <c r="N225" s="19"/>
      <c r="O225" s="19"/>
      <c r="P225" s="19"/>
      <c r="Q225" s="19"/>
      <c r="R225" s="19"/>
      <c r="S225" s="19"/>
      <c r="T225" s="19"/>
      <c r="U225" s="19"/>
      <c r="V225" s="19"/>
    </row>
    <row r="226" spans="1:22" ht="18.75" customHeight="1">
      <c r="A226" s="33" t="s">
        <v>38</v>
      </c>
      <c r="B226" s="43" t="s">
        <v>44</v>
      </c>
      <c r="C226" s="44"/>
      <c r="D226" s="45">
        <f>D227</f>
        <v>11034.3</v>
      </c>
      <c r="G226" s="19"/>
      <c r="H226" s="19"/>
      <c r="I226" s="19"/>
      <c r="J226" s="19"/>
      <c r="K226" s="19"/>
      <c r="L226" s="19"/>
      <c r="M226" s="19"/>
      <c r="N226" s="19"/>
      <c r="O226" s="19"/>
      <c r="P226" s="19"/>
      <c r="Q226" s="19"/>
      <c r="R226" s="19"/>
      <c r="S226" s="19"/>
      <c r="T226" s="19"/>
      <c r="U226" s="19"/>
      <c r="V226" s="19"/>
    </row>
    <row r="227" spans="1:22" ht="31.2">
      <c r="A227" s="33" t="s">
        <v>102</v>
      </c>
      <c r="B227" s="43" t="s">
        <v>44</v>
      </c>
      <c r="C227" s="44">
        <v>200</v>
      </c>
      <c r="D227" s="45">
        <f>D228</f>
        <v>11034.3</v>
      </c>
      <c r="G227" s="19"/>
      <c r="H227" s="19"/>
      <c r="I227" s="19"/>
      <c r="J227" s="19"/>
      <c r="K227" s="19"/>
      <c r="L227" s="19"/>
      <c r="M227" s="19"/>
      <c r="N227" s="19"/>
      <c r="O227" s="19"/>
      <c r="P227" s="19"/>
      <c r="Q227" s="19"/>
      <c r="R227" s="19"/>
      <c r="S227" s="19"/>
      <c r="T227" s="19"/>
      <c r="U227" s="19"/>
      <c r="V227" s="19"/>
    </row>
    <row r="228" spans="1:22" ht="39.6" customHeight="1">
      <c r="A228" s="31" t="s">
        <v>164</v>
      </c>
      <c r="B228" s="43" t="s">
        <v>44</v>
      </c>
      <c r="C228" s="44">
        <v>240</v>
      </c>
      <c r="D228" s="45">
        <f>11000+34.3</f>
        <v>11034.3</v>
      </c>
      <c r="G228" s="19"/>
      <c r="H228" s="19"/>
      <c r="I228" s="19"/>
      <c r="J228" s="19"/>
      <c r="K228" s="19"/>
      <c r="L228" s="19"/>
      <c r="M228" s="19"/>
      <c r="N228" s="19"/>
      <c r="O228" s="19"/>
      <c r="P228" s="19"/>
      <c r="Q228" s="19"/>
      <c r="R228" s="19"/>
      <c r="S228" s="19"/>
      <c r="T228" s="19"/>
      <c r="U228" s="19"/>
      <c r="V228" s="19"/>
    </row>
    <row r="229" spans="1:22">
      <c r="A229" s="33" t="s">
        <v>45</v>
      </c>
      <c r="B229" s="43" t="s">
        <v>46</v>
      </c>
      <c r="C229" s="44"/>
      <c r="D229" s="45">
        <f>D230</f>
        <v>3000</v>
      </c>
      <c r="G229" s="19"/>
      <c r="H229" s="19"/>
      <c r="I229" s="19"/>
      <c r="J229" s="19"/>
      <c r="K229" s="19"/>
      <c r="L229" s="19"/>
      <c r="M229" s="19"/>
      <c r="N229" s="19"/>
      <c r="O229" s="19"/>
      <c r="P229" s="19"/>
      <c r="Q229" s="19"/>
      <c r="R229" s="19"/>
      <c r="S229" s="19"/>
      <c r="T229" s="19"/>
      <c r="U229" s="19"/>
      <c r="V229" s="19"/>
    </row>
    <row r="230" spans="1:22" ht="31.2">
      <c r="A230" s="33" t="s">
        <v>102</v>
      </c>
      <c r="B230" s="43" t="s">
        <v>46</v>
      </c>
      <c r="C230" s="43">
        <v>200</v>
      </c>
      <c r="D230" s="45">
        <f>D231</f>
        <v>3000</v>
      </c>
      <c r="G230" s="19"/>
      <c r="H230" s="19"/>
      <c r="I230" s="19"/>
      <c r="J230" s="19"/>
      <c r="K230" s="19"/>
      <c r="L230" s="19"/>
      <c r="M230" s="19"/>
      <c r="N230" s="19"/>
      <c r="O230" s="19"/>
      <c r="P230" s="19"/>
      <c r="Q230" s="19"/>
      <c r="R230" s="19"/>
      <c r="S230" s="19"/>
      <c r="T230" s="19"/>
      <c r="U230" s="19"/>
      <c r="V230" s="19"/>
    </row>
    <row r="231" spans="1:22" ht="31.2">
      <c r="A231" s="31" t="s">
        <v>164</v>
      </c>
      <c r="B231" s="43" t="s">
        <v>46</v>
      </c>
      <c r="C231" s="44">
        <v>240</v>
      </c>
      <c r="D231" s="45">
        <v>3000</v>
      </c>
      <c r="G231" s="19"/>
      <c r="H231" s="19"/>
      <c r="I231" s="19"/>
      <c r="J231" s="19"/>
      <c r="K231" s="19"/>
      <c r="L231" s="19"/>
      <c r="M231" s="19"/>
      <c r="N231" s="19"/>
      <c r="O231" s="19"/>
      <c r="P231" s="19"/>
      <c r="Q231" s="19"/>
      <c r="R231" s="19"/>
      <c r="S231" s="19"/>
      <c r="T231" s="19"/>
      <c r="U231" s="19"/>
      <c r="V231" s="19"/>
    </row>
    <row r="232" spans="1:22">
      <c r="A232" s="31" t="s">
        <v>196</v>
      </c>
      <c r="B232" s="43" t="s">
        <v>197</v>
      </c>
      <c r="C232" s="44"/>
      <c r="D232" s="45">
        <f>D233+D236</f>
        <v>19190.899999999998</v>
      </c>
      <c r="G232" s="19"/>
      <c r="H232" s="19"/>
      <c r="I232" s="19"/>
      <c r="J232" s="19"/>
      <c r="K232" s="19"/>
      <c r="L232" s="19"/>
      <c r="M232" s="19"/>
      <c r="N232" s="19"/>
      <c r="O232" s="19"/>
      <c r="P232" s="19"/>
      <c r="Q232" s="19"/>
      <c r="R232" s="19"/>
      <c r="S232" s="19"/>
      <c r="T232" s="19"/>
      <c r="U232" s="19"/>
      <c r="V232" s="19"/>
    </row>
    <row r="233" spans="1:22">
      <c r="A233" s="33" t="s">
        <v>244</v>
      </c>
      <c r="B233" s="43" t="s">
        <v>85</v>
      </c>
      <c r="C233" s="43"/>
      <c r="D233" s="45">
        <f>D234</f>
        <v>1672.3</v>
      </c>
      <c r="G233" s="19"/>
      <c r="H233" s="19"/>
      <c r="I233" s="19"/>
      <c r="J233" s="19"/>
      <c r="K233" s="19"/>
      <c r="L233" s="19"/>
      <c r="M233" s="19"/>
      <c r="N233" s="19"/>
      <c r="O233" s="19"/>
      <c r="P233" s="19"/>
      <c r="Q233" s="19"/>
      <c r="R233" s="19"/>
      <c r="S233" s="19"/>
      <c r="T233" s="19"/>
      <c r="U233" s="19"/>
      <c r="V233" s="19"/>
    </row>
    <row r="234" spans="1:22" ht="31.2">
      <c r="A234" s="33" t="s">
        <v>102</v>
      </c>
      <c r="B234" s="43" t="s">
        <v>85</v>
      </c>
      <c r="C234" s="52" t="s">
        <v>162</v>
      </c>
      <c r="D234" s="45">
        <f>D235</f>
        <v>1672.3</v>
      </c>
      <c r="G234" s="19"/>
      <c r="H234" s="19"/>
      <c r="I234" s="19"/>
      <c r="J234" s="19"/>
      <c r="K234" s="19"/>
      <c r="L234" s="19"/>
      <c r="M234" s="19"/>
      <c r="N234" s="19"/>
      <c r="O234" s="19"/>
      <c r="P234" s="19"/>
      <c r="Q234" s="19"/>
      <c r="R234" s="19"/>
      <c r="S234" s="19"/>
      <c r="T234" s="19"/>
      <c r="U234" s="19"/>
      <c r="V234" s="19"/>
    </row>
    <row r="235" spans="1:22" ht="31.2">
      <c r="A235" s="31" t="s">
        <v>164</v>
      </c>
      <c r="B235" s="43" t="s">
        <v>85</v>
      </c>
      <c r="C235" s="52" t="s">
        <v>163</v>
      </c>
      <c r="D235" s="45">
        <f>100+1572.3</f>
        <v>1672.3</v>
      </c>
      <c r="G235" s="19"/>
      <c r="H235" s="19"/>
      <c r="I235" s="19"/>
      <c r="J235" s="19"/>
      <c r="K235" s="19"/>
      <c r="L235" s="19"/>
      <c r="M235" s="19"/>
      <c r="N235" s="19"/>
      <c r="O235" s="19"/>
      <c r="P235" s="19"/>
      <c r="Q235" s="19"/>
      <c r="R235" s="19"/>
      <c r="S235" s="19"/>
      <c r="T235" s="19"/>
      <c r="U235" s="19"/>
      <c r="V235" s="19"/>
    </row>
    <row r="236" spans="1:22">
      <c r="A236" s="33" t="s">
        <v>36</v>
      </c>
      <c r="B236" s="43" t="s">
        <v>86</v>
      </c>
      <c r="C236" s="44"/>
      <c r="D236" s="45">
        <f>D237</f>
        <v>17518.599999999999</v>
      </c>
      <c r="G236" s="19"/>
      <c r="H236" s="19"/>
      <c r="I236" s="19"/>
      <c r="J236" s="19"/>
      <c r="K236" s="19"/>
      <c r="L236" s="19"/>
      <c r="M236" s="19"/>
      <c r="N236" s="19"/>
      <c r="O236" s="19"/>
      <c r="P236" s="19"/>
      <c r="Q236" s="19"/>
      <c r="R236" s="19"/>
      <c r="S236" s="19"/>
      <c r="T236" s="19"/>
      <c r="U236" s="19"/>
      <c r="V236" s="19"/>
    </row>
    <row r="237" spans="1:22" ht="31.2">
      <c r="A237" s="33" t="s">
        <v>102</v>
      </c>
      <c r="B237" s="43" t="s">
        <v>86</v>
      </c>
      <c r="C237" s="52" t="s">
        <v>162</v>
      </c>
      <c r="D237" s="45">
        <f>D238</f>
        <v>17518.599999999999</v>
      </c>
      <c r="G237" s="19"/>
      <c r="H237" s="19"/>
      <c r="I237" s="19"/>
      <c r="J237" s="19"/>
      <c r="K237" s="19"/>
      <c r="L237" s="19"/>
      <c r="M237" s="19"/>
      <c r="N237" s="19"/>
      <c r="O237" s="19"/>
      <c r="P237" s="19"/>
      <c r="Q237" s="19"/>
      <c r="R237" s="19"/>
      <c r="S237" s="19"/>
      <c r="T237" s="19"/>
      <c r="U237" s="19"/>
      <c r="V237" s="19"/>
    </row>
    <row r="238" spans="1:22" ht="31.2">
      <c r="A238" s="31" t="s">
        <v>164</v>
      </c>
      <c r="B238" s="43" t="s">
        <v>86</v>
      </c>
      <c r="C238" s="52" t="s">
        <v>163</v>
      </c>
      <c r="D238" s="45">
        <f>14800+2718.6</f>
        <v>17518.599999999999</v>
      </c>
      <c r="G238" s="19"/>
      <c r="H238" s="19"/>
      <c r="I238" s="19"/>
      <c r="J238" s="19"/>
      <c r="K238" s="19"/>
      <c r="L238" s="19"/>
      <c r="M238" s="19"/>
      <c r="N238" s="19"/>
      <c r="O238" s="19"/>
      <c r="P238" s="19"/>
      <c r="Q238" s="19"/>
      <c r="R238" s="19"/>
      <c r="S238" s="19"/>
      <c r="T238" s="19"/>
      <c r="U238" s="19"/>
      <c r="V238" s="19"/>
    </row>
    <row r="239" spans="1:22" ht="31.2">
      <c r="A239" s="31" t="s">
        <v>236</v>
      </c>
      <c r="B239" s="43" t="s">
        <v>198</v>
      </c>
      <c r="C239" s="52"/>
      <c r="D239" s="45">
        <f>D240+D243</f>
        <v>23998.3</v>
      </c>
      <c r="G239" s="19"/>
      <c r="H239" s="19"/>
      <c r="I239" s="19"/>
      <c r="J239" s="19"/>
      <c r="K239" s="19"/>
      <c r="L239" s="19"/>
      <c r="M239" s="19"/>
      <c r="N239" s="19"/>
      <c r="O239" s="19"/>
      <c r="P239" s="19"/>
      <c r="Q239" s="19"/>
      <c r="R239" s="19"/>
      <c r="S239" s="19"/>
      <c r="T239" s="19"/>
      <c r="U239" s="19"/>
      <c r="V239" s="19"/>
    </row>
    <row r="240" spans="1:22" ht="62.4">
      <c r="A240" s="56" t="s">
        <v>238</v>
      </c>
      <c r="B240" s="43" t="s">
        <v>92</v>
      </c>
      <c r="C240" s="52"/>
      <c r="D240" s="45">
        <f>D241</f>
        <v>22998.3</v>
      </c>
      <c r="G240" s="19"/>
      <c r="H240" s="19"/>
      <c r="I240" s="19"/>
      <c r="J240" s="19"/>
      <c r="K240" s="19"/>
      <c r="L240" s="19"/>
      <c r="M240" s="19"/>
      <c r="N240" s="19"/>
      <c r="O240" s="19"/>
      <c r="P240" s="19"/>
      <c r="Q240" s="19"/>
      <c r="R240" s="19"/>
      <c r="S240" s="19"/>
      <c r="T240" s="19"/>
      <c r="U240" s="19"/>
      <c r="V240" s="19"/>
    </row>
    <row r="241" spans="1:22" ht="31.2">
      <c r="A241" s="32" t="s">
        <v>98</v>
      </c>
      <c r="B241" s="43" t="s">
        <v>92</v>
      </c>
      <c r="C241" s="52" t="s">
        <v>97</v>
      </c>
      <c r="D241" s="45">
        <f>D242</f>
        <v>22998.3</v>
      </c>
      <c r="G241" s="19"/>
      <c r="H241" s="19"/>
      <c r="I241" s="19"/>
      <c r="J241" s="19"/>
      <c r="K241" s="19"/>
      <c r="L241" s="19"/>
      <c r="M241" s="19"/>
      <c r="N241" s="19"/>
      <c r="O241" s="19"/>
      <c r="P241" s="19"/>
      <c r="Q241" s="19"/>
      <c r="R241" s="19"/>
      <c r="S241" s="19"/>
      <c r="T241" s="19"/>
      <c r="U241" s="19"/>
      <c r="V241" s="19"/>
    </row>
    <row r="242" spans="1:22" ht="24.6" customHeight="1">
      <c r="A242" s="31" t="s">
        <v>96</v>
      </c>
      <c r="B242" s="43" t="s">
        <v>92</v>
      </c>
      <c r="C242" s="52" t="s">
        <v>121</v>
      </c>
      <c r="D242" s="45">
        <f>20000+2998.3</f>
        <v>22998.3</v>
      </c>
      <c r="G242" s="19"/>
      <c r="H242" s="19"/>
      <c r="I242" s="19"/>
      <c r="J242" s="19"/>
      <c r="K242" s="19"/>
      <c r="L242" s="19"/>
      <c r="M242" s="19"/>
      <c r="N242" s="19"/>
      <c r="O242" s="19"/>
      <c r="P242" s="19"/>
      <c r="Q242" s="19"/>
      <c r="R242" s="19"/>
      <c r="S242" s="19"/>
      <c r="T242" s="19"/>
      <c r="U242" s="19"/>
      <c r="V242" s="19"/>
    </row>
    <row r="243" spans="1:22" ht="36" customHeight="1">
      <c r="A243" s="69" t="s">
        <v>278</v>
      </c>
      <c r="B243" s="82" t="s">
        <v>279</v>
      </c>
      <c r="C243" s="83"/>
      <c r="D243" s="72">
        <f>D244</f>
        <v>1000</v>
      </c>
      <c r="G243" s="19"/>
      <c r="H243" s="19"/>
      <c r="I243" s="19"/>
      <c r="J243" s="19"/>
      <c r="K243" s="19"/>
      <c r="L243" s="19"/>
      <c r="M243" s="19"/>
      <c r="N243" s="19"/>
      <c r="O243" s="19"/>
      <c r="P243" s="19"/>
      <c r="Q243" s="19"/>
      <c r="R243" s="19"/>
      <c r="S243" s="19"/>
      <c r="T243" s="19"/>
      <c r="U243" s="19"/>
      <c r="V243" s="19"/>
    </row>
    <row r="244" spans="1:22" ht="37.200000000000003" customHeight="1">
      <c r="A244" s="73" t="s">
        <v>98</v>
      </c>
      <c r="B244" s="82" t="s">
        <v>279</v>
      </c>
      <c r="C244" s="83">
        <v>400</v>
      </c>
      <c r="D244" s="72">
        <f>D245</f>
        <v>1000</v>
      </c>
      <c r="G244" s="19"/>
      <c r="H244" s="19"/>
      <c r="I244" s="19"/>
      <c r="J244" s="19"/>
      <c r="K244" s="19"/>
      <c r="L244" s="19"/>
      <c r="M244" s="19"/>
      <c r="N244" s="19"/>
      <c r="O244" s="19"/>
      <c r="P244" s="19"/>
      <c r="Q244" s="19"/>
      <c r="R244" s="19"/>
      <c r="S244" s="19"/>
      <c r="T244" s="19"/>
      <c r="U244" s="19"/>
      <c r="V244" s="19"/>
    </row>
    <row r="245" spans="1:22" ht="31.2" customHeight="1">
      <c r="A245" s="74" t="s">
        <v>96</v>
      </c>
      <c r="B245" s="82" t="s">
        <v>279</v>
      </c>
      <c r="C245" s="83">
        <v>410</v>
      </c>
      <c r="D245" s="72">
        <v>1000</v>
      </c>
      <c r="G245" s="19"/>
      <c r="H245" s="19"/>
      <c r="I245" s="19"/>
      <c r="J245" s="19"/>
      <c r="K245" s="19"/>
      <c r="L245" s="19"/>
      <c r="M245" s="19"/>
      <c r="N245" s="19"/>
      <c r="O245" s="19"/>
      <c r="P245" s="19"/>
      <c r="Q245" s="19"/>
      <c r="R245" s="19"/>
      <c r="S245" s="19"/>
      <c r="T245" s="19"/>
      <c r="U245" s="19"/>
      <c r="V245" s="19"/>
    </row>
    <row r="246" spans="1:22" ht="34.5" customHeight="1">
      <c r="A246" s="35" t="s">
        <v>251</v>
      </c>
      <c r="B246" s="41" t="s">
        <v>154</v>
      </c>
      <c r="C246" s="42"/>
      <c r="D246" s="60">
        <f>D248+D252</f>
        <v>4178.5</v>
      </c>
      <c r="G246" s="19"/>
      <c r="H246" s="19"/>
      <c r="I246" s="19"/>
      <c r="J246" s="19"/>
      <c r="K246" s="19"/>
      <c r="L246" s="19"/>
      <c r="M246" s="19"/>
      <c r="N246" s="19"/>
      <c r="O246" s="19"/>
      <c r="P246" s="19"/>
      <c r="Q246" s="19"/>
      <c r="R246" s="19"/>
      <c r="S246" s="19"/>
      <c r="T246" s="19"/>
      <c r="U246" s="19"/>
      <c r="V246" s="19"/>
    </row>
    <row r="247" spans="1:22" ht="15.75" customHeight="1">
      <c r="A247" s="31" t="s">
        <v>132</v>
      </c>
      <c r="B247" s="42"/>
      <c r="C247" s="42"/>
      <c r="D247" s="61"/>
      <c r="G247" s="19"/>
      <c r="H247" s="19"/>
      <c r="I247" s="19"/>
      <c r="J247" s="19"/>
      <c r="K247" s="19"/>
      <c r="L247" s="19"/>
      <c r="M247" s="19"/>
      <c r="N247" s="19"/>
      <c r="O247" s="19"/>
      <c r="P247" s="19"/>
      <c r="Q247" s="19"/>
      <c r="R247" s="19"/>
      <c r="S247" s="19"/>
      <c r="T247" s="19"/>
      <c r="U247" s="19"/>
      <c r="V247" s="19"/>
    </row>
    <row r="248" spans="1:22" ht="31.95" customHeight="1">
      <c r="A248" s="31" t="s">
        <v>47</v>
      </c>
      <c r="B248" s="43" t="s">
        <v>155</v>
      </c>
      <c r="C248" s="44"/>
      <c r="D248" s="45">
        <f>D249</f>
        <v>1281.5</v>
      </c>
      <c r="G248" s="19"/>
      <c r="H248" s="19"/>
      <c r="I248" s="19"/>
      <c r="J248" s="19"/>
      <c r="K248" s="19"/>
      <c r="L248" s="19"/>
      <c r="M248" s="19"/>
      <c r="N248" s="19"/>
      <c r="O248" s="19"/>
      <c r="P248" s="19"/>
      <c r="Q248" s="19"/>
      <c r="R248" s="19"/>
      <c r="S248" s="19"/>
      <c r="T248" s="19"/>
      <c r="U248" s="19"/>
      <c r="V248" s="19"/>
    </row>
    <row r="249" spans="1:22">
      <c r="A249" s="31" t="s">
        <v>13</v>
      </c>
      <c r="B249" s="43" t="s">
        <v>87</v>
      </c>
      <c r="C249" s="44"/>
      <c r="D249" s="45">
        <f>D250</f>
        <v>1281.5</v>
      </c>
      <c r="G249" s="19"/>
      <c r="H249" s="19"/>
      <c r="I249" s="19"/>
      <c r="J249" s="19"/>
      <c r="K249" s="19"/>
      <c r="L249" s="19"/>
      <c r="M249" s="19"/>
      <c r="N249" s="19"/>
      <c r="O249" s="19"/>
      <c r="P249" s="19"/>
      <c r="Q249" s="19"/>
      <c r="R249" s="19"/>
      <c r="S249" s="19"/>
      <c r="T249" s="19"/>
      <c r="U249" s="19"/>
      <c r="V249" s="19"/>
    </row>
    <row r="250" spans="1:22" ht="31.2">
      <c r="A250" s="33" t="s">
        <v>102</v>
      </c>
      <c r="B250" s="43" t="s">
        <v>87</v>
      </c>
      <c r="C250" s="44">
        <v>200</v>
      </c>
      <c r="D250" s="45">
        <f>D251</f>
        <v>1281.5</v>
      </c>
      <c r="G250" s="19"/>
      <c r="H250" s="19"/>
      <c r="I250" s="19"/>
      <c r="J250" s="19"/>
      <c r="K250" s="19"/>
      <c r="L250" s="19"/>
      <c r="M250" s="19"/>
      <c r="N250" s="19"/>
      <c r="O250" s="19"/>
      <c r="P250" s="19"/>
      <c r="Q250" s="19"/>
      <c r="R250" s="19"/>
      <c r="S250" s="19"/>
      <c r="T250" s="19"/>
      <c r="U250" s="19"/>
      <c r="V250" s="19"/>
    </row>
    <row r="251" spans="1:22" ht="31.2">
      <c r="A251" s="31" t="s">
        <v>164</v>
      </c>
      <c r="B251" s="43" t="s">
        <v>87</v>
      </c>
      <c r="C251" s="44">
        <v>240</v>
      </c>
      <c r="D251" s="45">
        <f>250+453+400+178.5</f>
        <v>1281.5</v>
      </c>
      <c r="G251" s="19"/>
      <c r="H251" s="19"/>
      <c r="I251" s="19"/>
      <c r="J251" s="19"/>
      <c r="K251" s="19"/>
      <c r="L251" s="19"/>
      <c r="M251" s="19"/>
      <c r="N251" s="19"/>
      <c r="O251" s="19"/>
      <c r="P251" s="19"/>
      <c r="Q251" s="19"/>
      <c r="R251" s="19"/>
      <c r="S251" s="19"/>
      <c r="T251" s="19"/>
      <c r="U251" s="19"/>
      <c r="V251" s="19"/>
    </row>
    <row r="252" spans="1:22" ht="44.4" customHeight="1">
      <c r="A252" s="31" t="s">
        <v>232</v>
      </c>
      <c r="B252" s="43" t="s">
        <v>156</v>
      </c>
      <c r="C252" s="44"/>
      <c r="D252" s="45">
        <f>D253+D258+D261</f>
        <v>2897</v>
      </c>
      <c r="G252" s="19"/>
      <c r="H252" s="19"/>
      <c r="I252" s="19"/>
      <c r="J252" s="19"/>
      <c r="K252" s="19"/>
      <c r="L252" s="19"/>
      <c r="M252" s="19"/>
      <c r="N252" s="19"/>
      <c r="O252" s="19"/>
      <c r="P252" s="19"/>
      <c r="Q252" s="19"/>
      <c r="R252" s="19"/>
      <c r="S252" s="19"/>
      <c r="T252" s="19"/>
      <c r="U252" s="19"/>
      <c r="V252" s="19"/>
    </row>
    <row r="253" spans="1:22" ht="62.4">
      <c r="A253" s="31" t="s">
        <v>48</v>
      </c>
      <c r="B253" s="43" t="s">
        <v>214</v>
      </c>
      <c r="C253" s="44"/>
      <c r="D253" s="45">
        <f>D254+D256</f>
        <v>715</v>
      </c>
      <c r="G253" s="19"/>
      <c r="H253" s="19"/>
      <c r="I253" s="19"/>
      <c r="J253" s="19"/>
      <c r="K253" s="19"/>
      <c r="L253" s="19"/>
      <c r="M253" s="19"/>
      <c r="N253" s="19"/>
      <c r="O253" s="19"/>
      <c r="P253" s="19"/>
      <c r="Q253" s="19"/>
      <c r="R253" s="19"/>
      <c r="S253" s="19"/>
      <c r="T253" s="19"/>
      <c r="U253" s="19"/>
      <c r="V253" s="19"/>
    </row>
    <row r="254" spans="1:22" ht="31.2">
      <c r="A254" s="33" t="s">
        <v>102</v>
      </c>
      <c r="B254" s="43" t="s">
        <v>214</v>
      </c>
      <c r="C254" s="44">
        <v>200</v>
      </c>
      <c r="D254" s="45">
        <f>D255</f>
        <v>370</v>
      </c>
      <c r="G254" s="19"/>
      <c r="H254" s="19"/>
      <c r="I254" s="19"/>
      <c r="J254" s="19"/>
      <c r="K254" s="19"/>
      <c r="L254" s="19"/>
      <c r="M254" s="19"/>
      <c r="N254" s="19"/>
      <c r="O254" s="19"/>
      <c r="P254" s="19"/>
      <c r="Q254" s="19"/>
      <c r="R254" s="19"/>
      <c r="S254" s="19"/>
      <c r="T254" s="19"/>
      <c r="U254" s="19"/>
      <c r="V254" s="19"/>
    </row>
    <row r="255" spans="1:22" ht="32.4" customHeight="1">
      <c r="A255" s="31" t="s">
        <v>164</v>
      </c>
      <c r="B255" s="43" t="s">
        <v>214</v>
      </c>
      <c r="C255" s="44">
        <v>240</v>
      </c>
      <c r="D255" s="45">
        <v>370</v>
      </c>
      <c r="G255" s="19"/>
      <c r="H255" s="19"/>
      <c r="I255" s="19"/>
      <c r="J255" s="19"/>
      <c r="K255" s="19"/>
      <c r="L255" s="19"/>
      <c r="M255" s="19"/>
      <c r="N255" s="19"/>
      <c r="O255" s="19"/>
      <c r="P255" s="19"/>
      <c r="Q255" s="19"/>
      <c r="R255" s="19"/>
      <c r="S255" s="19"/>
      <c r="T255" s="19"/>
      <c r="U255" s="19"/>
      <c r="V255" s="19"/>
    </row>
    <row r="256" spans="1:22" ht="31.2">
      <c r="A256" s="31" t="s">
        <v>100</v>
      </c>
      <c r="B256" s="43" t="s">
        <v>214</v>
      </c>
      <c r="C256" s="44">
        <v>600</v>
      </c>
      <c r="D256" s="45">
        <f>D257</f>
        <v>345</v>
      </c>
      <c r="G256" s="19"/>
      <c r="H256" s="19"/>
      <c r="I256" s="19"/>
      <c r="J256" s="19"/>
      <c r="K256" s="19"/>
      <c r="L256" s="19"/>
      <c r="M256" s="19"/>
      <c r="N256" s="19"/>
      <c r="O256" s="19"/>
      <c r="P256" s="19"/>
      <c r="Q256" s="19"/>
      <c r="R256" s="19"/>
      <c r="S256" s="19"/>
      <c r="T256" s="19"/>
      <c r="U256" s="19"/>
      <c r="V256" s="19"/>
    </row>
    <row r="257" spans="1:22">
      <c r="A257" s="31" t="s">
        <v>99</v>
      </c>
      <c r="B257" s="43" t="s">
        <v>214</v>
      </c>
      <c r="C257" s="44">
        <v>610</v>
      </c>
      <c r="D257" s="45">
        <v>345</v>
      </c>
      <c r="G257" s="19"/>
      <c r="H257" s="19"/>
      <c r="I257" s="19"/>
      <c r="J257" s="19"/>
      <c r="K257" s="19"/>
      <c r="L257" s="19"/>
      <c r="M257" s="19"/>
      <c r="N257" s="19"/>
      <c r="O257" s="19"/>
      <c r="P257" s="19"/>
      <c r="Q257" s="19"/>
      <c r="R257" s="19"/>
      <c r="S257" s="19"/>
      <c r="T257" s="19"/>
      <c r="U257" s="19"/>
      <c r="V257" s="19"/>
    </row>
    <row r="258" spans="1:22" ht="31.2">
      <c r="A258" s="31" t="s">
        <v>49</v>
      </c>
      <c r="B258" s="43" t="s">
        <v>213</v>
      </c>
      <c r="C258" s="44"/>
      <c r="D258" s="45">
        <f>D259</f>
        <v>1951</v>
      </c>
      <c r="G258" s="19"/>
      <c r="H258" s="19"/>
      <c r="I258" s="19"/>
      <c r="J258" s="19"/>
      <c r="K258" s="19"/>
      <c r="L258" s="19"/>
      <c r="M258" s="19"/>
      <c r="N258" s="19"/>
      <c r="O258" s="19"/>
      <c r="P258" s="19"/>
      <c r="Q258" s="19"/>
      <c r="R258" s="19"/>
      <c r="S258" s="19"/>
      <c r="T258" s="19"/>
      <c r="U258" s="19"/>
      <c r="V258" s="19"/>
    </row>
    <row r="259" spans="1:22" ht="31.2">
      <c r="A259" s="31" t="s">
        <v>100</v>
      </c>
      <c r="B259" s="43" t="s">
        <v>213</v>
      </c>
      <c r="C259" s="44">
        <v>600</v>
      </c>
      <c r="D259" s="45">
        <f>D260</f>
        <v>1951</v>
      </c>
      <c r="G259" s="19"/>
      <c r="H259" s="19"/>
      <c r="I259" s="19"/>
      <c r="J259" s="19"/>
      <c r="K259" s="19"/>
      <c r="L259" s="19"/>
      <c r="M259" s="19"/>
      <c r="N259" s="19"/>
      <c r="O259" s="19"/>
      <c r="P259" s="19"/>
      <c r="Q259" s="19"/>
      <c r="R259" s="19"/>
      <c r="S259" s="19"/>
      <c r="T259" s="19"/>
      <c r="U259" s="19"/>
      <c r="V259" s="19"/>
    </row>
    <row r="260" spans="1:22">
      <c r="A260" s="31" t="s">
        <v>99</v>
      </c>
      <c r="B260" s="43" t="s">
        <v>213</v>
      </c>
      <c r="C260" s="44">
        <v>610</v>
      </c>
      <c r="D260" s="45">
        <v>1951</v>
      </c>
      <c r="G260" s="19"/>
      <c r="H260" s="19"/>
      <c r="I260" s="19"/>
      <c r="J260" s="19"/>
      <c r="K260" s="19"/>
      <c r="L260" s="19"/>
      <c r="M260" s="19"/>
      <c r="N260" s="19"/>
      <c r="O260" s="19"/>
      <c r="P260" s="19"/>
      <c r="Q260" s="19"/>
      <c r="R260" s="19"/>
      <c r="S260" s="19"/>
      <c r="T260" s="19"/>
      <c r="U260" s="19"/>
      <c r="V260" s="19"/>
    </row>
    <row r="261" spans="1:22" ht="46.8">
      <c r="A261" s="31" t="s">
        <v>221</v>
      </c>
      <c r="B261" s="43" t="s">
        <v>212</v>
      </c>
      <c r="C261" s="44"/>
      <c r="D261" s="45">
        <f>D262</f>
        <v>231</v>
      </c>
      <c r="G261" s="19"/>
      <c r="H261" s="19"/>
      <c r="I261" s="19"/>
      <c r="J261" s="19"/>
      <c r="K261" s="19"/>
      <c r="L261" s="19"/>
      <c r="M261" s="19"/>
      <c r="N261" s="19"/>
      <c r="O261" s="19"/>
      <c r="P261" s="19"/>
      <c r="Q261" s="19"/>
      <c r="R261" s="19"/>
      <c r="S261" s="19"/>
      <c r="T261" s="19"/>
      <c r="U261" s="19"/>
      <c r="V261" s="19"/>
    </row>
    <row r="262" spans="1:22" ht="37.5" customHeight="1">
      <c r="A262" s="33" t="s">
        <v>102</v>
      </c>
      <c r="B262" s="43" t="s">
        <v>212</v>
      </c>
      <c r="C262" s="44">
        <v>200</v>
      </c>
      <c r="D262" s="45">
        <f>D263</f>
        <v>231</v>
      </c>
      <c r="G262" s="19"/>
      <c r="H262" s="19"/>
      <c r="I262" s="19"/>
      <c r="J262" s="19"/>
      <c r="K262" s="19"/>
      <c r="L262" s="19"/>
      <c r="M262" s="19"/>
      <c r="N262" s="19"/>
      <c r="O262" s="19"/>
      <c r="P262" s="19"/>
      <c r="Q262" s="19"/>
      <c r="R262" s="19"/>
      <c r="S262" s="19"/>
      <c r="T262" s="19"/>
      <c r="U262" s="19"/>
      <c r="V262" s="19"/>
    </row>
    <row r="263" spans="1:22" ht="31.2">
      <c r="A263" s="31" t="s">
        <v>164</v>
      </c>
      <c r="B263" s="43" t="s">
        <v>212</v>
      </c>
      <c r="C263" s="44">
        <v>240</v>
      </c>
      <c r="D263" s="45">
        <v>231</v>
      </c>
      <c r="G263" s="19"/>
      <c r="H263" s="19"/>
      <c r="I263" s="19"/>
      <c r="J263" s="19"/>
      <c r="K263" s="19"/>
      <c r="L263" s="19"/>
      <c r="M263" s="19"/>
      <c r="N263" s="19"/>
      <c r="O263" s="19"/>
      <c r="P263" s="19"/>
      <c r="Q263" s="19"/>
      <c r="R263" s="19"/>
      <c r="S263" s="19"/>
      <c r="T263" s="19"/>
      <c r="U263" s="19"/>
      <c r="V263" s="19"/>
    </row>
    <row r="264" spans="1:22" ht="46.8">
      <c r="A264" s="30" t="s">
        <v>127</v>
      </c>
      <c r="B264" s="41" t="s">
        <v>157</v>
      </c>
      <c r="C264" s="42"/>
      <c r="D264" s="60">
        <f>D266+D276</f>
        <v>27117.8</v>
      </c>
      <c r="G264" s="19"/>
      <c r="H264" s="19"/>
      <c r="I264" s="19"/>
      <c r="J264" s="19"/>
      <c r="K264" s="19"/>
      <c r="L264" s="19"/>
      <c r="M264" s="19"/>
      <c r="N264" s="19"/>
      <c r="O264" s="19"/>
      <c r="P264" s="19"/>
      <c r="Q264" s="19"/>
      <c r="R264" s="19"/>
      <c r="S264" s="19"/>
      <c r="T264" s="19"/>
      <c r="U264" s="19"/>
      <c r="V264" s="19"/>
    </row>
    <row r="265" spans="1:22">
      <c r="A265" s="31" t="s">
        <v>132</v>
      </c>
      <c r="B265" s="42"/>
      <c r="C265" s="42"/>
      <c r="D265" s="61"/>
      <c r="G265" s="19"/>
      <c r="H265" s="19"/>
      <c r="I265" s="19"/>
      <c r="J265" s="19"/>
      <c r="K265" s="19"/>
      <c r="L265" s="19"/>
      <c r="M265" s="19"/>
      <c r="N265" s="19"/>
      <c r="O265" s="19"/>
      <c r="P265" s="19"/>
      <c r="Q265" s="19"/>
      <c r="R265" s="19"/>
      <c r="S265" s="19"/>
      <c r="T265" s="19"/>
      <c r="U265" s="19"/>
      <c r="V265" s="19"/>
    </row>
    <row r="266" spans="1:22" ht="21" customHeight="1">
      <c r="A266" s="31" t="s">
        <v>222</v>
      </c>
      <c r="B266" s="42" t="s">
        <v>53</v>
      </c>
      <c r="C266" s="44"/>
      <c r="D266" s="45">
        <f>D267+D270+D273</f>
        <v>25557.8</v>
      </c>
      <c r="G266" s="19"/>
      <c r="H266" s="19"/>
      <c r="I266" s="19"/>
      <c r="J266" s="19"/>
      <c r="K266" s="19"/>
      <c r="L266" s="19"/>
      <c r="M266" s="19"/>
      <c r="N266" s="19"/>
      <c r="O266" s="19"/>
      <c r="P266" s="19"/>
      <c r="Q266" s="19"/>
      <c r="R266" s="19"/>
      <c r="S266" s="19"/>
      <c r="T266" s="19"/>
      <c r="U266" s="19"/>
      <c r="V266" s="19"/>
    </row>
    <row r="267" spans="1:22" ht="36.75" customHeight="1">
      <c r="A267" s="33" t="s">
        <v>207</v>
      </c>
      <c r="B267" s="42" t="s">
        <v>54</v>
      </c>
      <c r="C267" s="44"/>
      <c r="D267" s="45">
        <f>D268</f>
        <v>17100</v>
      </c>
      <c r="G267" s="19"/>
      <c r="H267" s="19"/>
      <c r="I267" s="19"/>
      <c r="J267" s="19"/>
      <c r="K267" s="19"/>
      <c r="L267" s="19"/>
      <c r="M267" s="19"/>
      <c r="N267" s="19"/>
      <c r="O267" s="19"/>
      <c r="P267" s="19"/>
      <c r="Q267" s="19"/>
      <c r="R267" s="19"/>
      <c r="S267" s="19"/>
      <c r="T267" s="19"/>
      <c r="U267" s="19"/>
      <c r="V267" s="19"/>
    </row>
    <row r="268" spans="1:22" ht="31.2">
      <c r="A268" s="33" t="s">
        <v>102</v>
      </c>
      <c r="B268" s="42" t="s">
        <v>54</v>
      </c>
      <c r="C268" s="44">
        <v>200</v>
      </c>
      <c r="D268" s="45">
        <f>D269</f>
        <v>17100</v>
      </c>
      <c r="G268" s="19"/>
      <c r="H268" s="19"/>
      <c r="I268" s="19"/>
      <c r="J268" s="19"/>
      <c r="K268" s="19"/>
      <c r="L268" s="19"/>
      <c r="M268" s="19"/>
      <c r="N268" s="19"/>
      <c r="O268" s="19"/>
      <c r="P268" s="19"/>
      <c r="Q268" s="19"/>
      <c r="R268" s="19"/>
      <c r="S268" s="19"/>
      <c r="T268" s="19"/>
      <c r="U268" s="19"/>
      <c r="V268" s="19"/>
    </row>
    <row r="269" spans="1:22" ht="31.2">
      <c r="A269" s="31" t="s">
        <v>164</v>
      </c>
      <c r="B269" s="42" t="s">
        <v>54</v>
      </c>
      <c r="C269" s="44">
        <v>240</v>
      </c>
      <c r="D269" s="45">
        <v>17100</v>
      </c>
      <c r="G269" s="19"/>
      <c r="H269" s="19"/>
      <c r="I269" s="19"/>
      <c r="J269" s="19"/>
      <c r="K269" s="19"/>
      <c r="L269" s="19"/>
      <c r="M269" s="19"/>
      <c r="N269" s="19"/>
      <c r="O269" s="19"/>
      <c r="P269" s="19"/>
      <c r="Q269" s="19"/>
      <c r="R269" s="19"/>
      <c r="S269" s="19"/>
      <c r="T269" s="19"/>
      <c r="U269" s="19"/>
      <c r="V269" s="19"/>
    </row>
    <row r="270" spans="1:22" ht="35.25" customHeight="1">
      <c r="A270" s="33" t="s">
        <v>208</v>
      </c>
      <c r="B270" s="42" t="s">
        <v>55</v>
      </c>
      <c r="C270" s="44"/>
      <c r="D270" s="45">
        <f>D271</f>
        <v>7399</v>
      </c>
      <c r="G270" s="19"/>
      <c r="H270" s="19"/>
      <c r="I270" s="19"/>
      <c r="J270" s="19"/>
      <c r="K270" s="19"/>
      <c r="L270" s="19"/>
      <c r="M270" s="19"/>
      <c r="N270" s="19"/>
      <c r="O270" s="19"/>
      <c r="P270" s="19"/>
      <c r="Q270" s="19"/>
      <c r="R270" s="19"/>
      <c r="S270" s="19"/>
      <c r="T270" s="19"/>
      <c r="U270" s="19"/>
      <c r="V270" s="19"/>
    </row>
    <row r="271" spans="1:22" ht="31.2">
      <c r="A271" s="33" t="s">
        <v>102</v>
      </c>
      <c r="B271" s="42" t="s">
        <v>55</v>
      </c>
      <c r="C271" s="44">
        <v>200</v>
      </c>
      <c r="D271" s="45">
        <f>D272</f>
        <v>7399</v>
      </c>
      <c r="G271" s="19"/>
      <c r="H271" s="19"/>
      <c r="I271" s="19"/>
      <c r="J271" s="19"/>
      <c r="K271" s="19"/>
      <c r="L271" s="19"/>
      <c r="M271" s="19"/>
      <c r="N271" s="19"/>
      <c r="O271" s="19"/>
      <c r="P271" s="19"/>
      <c r="Q271" s="19"/>
      <c r="R271" s="19"/>
      <c r="S271" s="19"/>
      <c r="T271" s="19"/>
      <c r="U271" s="19"/>
      <c r="V271" s="19"/>
    </row>
    <row r="272" spans="1:22" ht="31.2">
      <c r="A272" s="31" t="s">
        <v>164</v>
      </c>
      <c r="B272" s="42" t="s">
        <v>55</v>
      </c>
      <c r="C272" s="44">
        <v>240</v>
      </c>
      <c r="D272" s="45">
        <f>4899+2500</f>
        <v>7399</v>
      </c>
      <c r="G272" s="19"/>
      <c r="H272" s="19"/>
      <c r="I272" s="19"/>
      <c r="J272" s="19"/>
      <c r="K272" s="19"/>
      <c r="L272" s="19"/>
      <c r="M272" s="19"/>
      <c r="N272" s="19"/>
      <c r="O272" s="19"/>
      <c r="P272" s="19"/>
      <c r="Q272" s="19"/>
      <c r="R272" s="19"/>
      <c r="S272" s="19"/>
      <c r="T272" s="19"/>
      <c r="U272" s="19"/>
      <c r="V272" s="19"/>
    </row>
    <row r="273" spans="1:22">
      <c r="A273" s="33" t="s">
        <v>205</v>
      </c>
      <c r="B273" s="42" t="s">
        <v>56</v>
      </c>
      <c r="C273" s="44"/>
      <c r="D273" s="45">
        <f>D274</f>
        <v>1058.8</v>
      </c>
      <c r="G273" s="19"/>
      <c r="H273" s="19"/>
      <c r="I273" s="19"/>
      <c r="J273" s="19"/>
      <c r="K273" s="19"/>
      <c r="L273" s="19"/>
      <c r="M273" s="19"/>
      <c r="N273" s="19"/>
      <c r="O273" s="19"/>
      <c r="P273" s="19"/>
      <c r="Q273" s="19"/>
      <c r="R273" s="19"/>
      <c r="S273" s="19"/>
      <c r="T273" s="19"/>
      <c r="U273" s="19"/>
      <c r="V273" s="19"/>
    </row>
    <row r="274" spans="1:22" ht="31.2">
      <c r="A274" s="33" t="s">
        <v>102</v>
      </c>
      <c r="B274" s="42" t="s">
        <v>56</v>
      </c>
      <c r="C274" s="44">
        <v>200</v>
      </c>
      <c r="D274" s="45">
        <f>D275</f>
        <v>1058.8</v>
      </c>
      <c r="G274" s="19"/>
      <c r="H274" s="19"/>
      <c r="I274" s="19"/>
      <c r="J274" s="19"/>
      <c r="K274" s="19"/>
      <c r="L274" s="19"/>
      <c r="M274" s="19"/>
      <c r="N274" s="19"/>
      <c r="O274" s="19"/>
      <c r="P274" s="19"/>
      <c r="Q274" s="19"/>
      <c r="R274" s="19"/>
      <c r="S274" s="19"/>
      <c r="T274" s="19"/>
      <c r="U274" s="19"/>
      <c r="V274" s="19"/>
    </row>
    <row r="275" spans="1:22" ht="31.2">
      <c r="A275" s="31" t="s">
        <v>164</v>
      </c>
      <c r="B275" s="42" t="s">
        <v>56</v>
      </c>
      <c r="C275" s="44">
        <v>240</v>
      </c>
      <c r="D275" s="45">
        <f>600+458.8</f>
        <v>1058.8</v>
      </c>
      <c r="G275" s="19"/>
      <c r="H275" s="19"/>
      <c r="I275" s="19"/>
      <c r="J275" s="19"/>
      <c r="K275" s="19"/>
      <c r="L275" s="19"/>
      <c r="M275" s="19"/>
      <c r="N275" s="19"/>
      <c r="O275" s="19"/>
      <c r="P275" s="19"/>
      <c r="Q275" s="19"/>
      <c r="R275" s="19"/>
      <c r="S275" s="19"/>
      <c r="T275" s="19"/>
      <c r="U275" s="19"/>
      <c r="V275" s="19"/>
    </row>
    <row r="276" spans="1:22" ht="40.950000000000003" customHeight="1">
      <c r="A276" s="31" t="s">
        <v>228</v>
      </c>
      <c r="B276" s="42" t="s">
        <v>57</v>
      </c>
      <c r="C276" s="44"/>
      <c r="D276" s="45">
        <f>D277+D280+D286+D283+D289</f>
        <v>1560</v>
      </c>
      <c r="G276" s="19"/>
      <c r="H276" s="19"/>
      <c r="I276" s="19"/>
      <c r="J276" s="19"/>
      <c r="K276" s="19"/>
      <c r="L276" s="19"/>
      <c r="M276" s="19"/>
      <c r="N276" s="19"/>
      <c r="O276" s="19"/>
      <c r="P276" s="19"/>
      <c r="Q276" s="19"/>
      <c r="R276" s="19"/>
      <c r="S276" s="19"/>
      <c r="T276" s="19"/>
      <c r="U276" s="19"/>
      <c r="V276" s="19"/>
    </row>
    <row r="277" spans="1:22" ht="31.2">
      <c r="A277" s="31" t="s">
        <v>50</v>
      </c>
      <c r="B277" s="42" t="s">
        <v>58</v>
      </c>
      <c r="C277" s="44"/>
      <c r="D277" s="45">
        <f>D278</f>
        <v>60</v>
      </c>
      <c r="G277" s="19"/>
      <c r="H277" s="19"/>
      <c r="I277" s="19"/>
      <c r="J277" s="19"/>
      <c r="K277" s="19"/>
      <c r="L277" s="19"/>
      <c r="M277" s="19"/>
      <c r="N277" s="19"/>
      <c r="O277" s="19"/>
      <c r="P277" s="19"/>
      <c r="Q277" s="19"/>
      <c r="R277" s="19"/>
      <c r="S277" s="19"/>
      <c r="T277" s="19"/>
      <c r="U277" s="19"/>
      <c r="V277" s="19"/>
    </row>
    <row r="278" spans="1:22" ht="31.2">
      <c r="A278" s="33" t="s">
        <v>102</v>
      </c>
      <c r="B278" s="42" t="s">
        <v>58</v>
      </c>
      <c r="C278" s="44">
        <v>200</v>
      </c>
      <c r="D278" s="45">
        <f>D279</f>
        <v>60</v>
      </c>
      <c r="G278" s="19"/>
      <c r="H278" s="19"/>
      <c r="I278" s="19"/>
      <c r="J278" s="19"/>
      <c r="K278" s="19"/>
      <c r="L278" s="19"/>
      <c r="M278" s="19"/>
      <c r="N278" s="19"/>
      <c r="O278" s="19"/>
      <c r="P278" s="19"/>
      <c r="Q278" s="19"/>
      <c r="R278" s="19"/>
      <c r="S278" s="19"/>
      <c r="T278" s="19"/>
      <c r="U278" s="19"/>
      <c r="V278" s="19"/>
    </row>
    <row r="279" spans="1:22" ht="31.2">
      <c r="A279" s="31" t="s">
        <v>164</v>
      </c>
      <c r="B279" s="42" t="s">
        <v>58</v>
      </c>
      <c r="C279" s="44">
        <v>240</v>
      </c>
      <c r="D279" s="45">
        <v>60</v>
      </c>
      <c r="G279" s="19"/>
      <c r="H279" s="19"/>
      <c r="I279" s="19"/>
      <c r="J279" s="19"/>
      <c r="K279" s="19"/>
      <c r="L279" s="19"/>
      <c r="M279" s="19"/>
      <c r="N279" s="19"/>
      <c r="O279" s="19"/>
      <c r="P279" s="19"/>
      <c r="Q279" s="19"/>
      <c r="R279" s="19"/>
      <c r="S279" s="19"/>
      <c r="T279" s="19"/>
      <c r="U279" s="19"/>
      <c r="V279" s="19"/>
    </row>
    <row r="280" spans="1:22" ht="28.95" customHeight="1">
      <c r="A280" s="31" t="s">
        <v>51</v>
      </c>
      <c r="B280" s="42" t="s">
        <v>59</v>
      </c>
      <c r="C280" s="44"/>
      <c r="D280" s="45">
        <f>D281</f>
        <v>400</v>
      </c>
      <c r="G280" s="19"/>
      <c r="H280" s="19"/>
      <c r="I280" s="19"/>
      <c r="J280" s="19"/>
      <c r="K280" s="19"/>
      <c r="L280" s="19"/>
      <c r="M280" s="19"/>
      <c r="N280" s="19"/>
      <c r="O280" s="19"/>
      <c r="P280" s="19"/>
      <c r="Q280" s="19"/>
      <c r="R280" s="19"/>
      <c r="S280" s="19"/>
      <c r="T280" s="19"/>
      <c r="U280" s="19"/>
      <c r="V280" s="19"/>
    </row>
    <row r="281" spans="1:22" ht="31.2">
      <c r="A281" s="33" t="s">
        <v>102</v>
      </c>
      <c r="B281" s="42" t="s">
        <v>59</v>
      </c>
      <c r="C281" s="44">
        <v>200</v>
      </c>
      <c r="D281" s="45">
        <f>D282</f>
        <v>400</v>
      </c>
      <c r="G281" s="19"/>
      <c r="H281" s="19"/>
      <c r="I281" s="19"/>
      <c r="J281" s="19"/>
      <c r="K281" s="19"/>
      <c r="L281" s="19"/>
      <c r="M281" s="19"/>
      <c r="N281" s="19"/>
      <c r="O281" s="19"/>
      <c r="P281" s="19"/>
      <c r="Q281" s="19"/>
      <c r="R281" s="19"/>
      <c r="S281" s="19"/>
      <c r="T281" s="19"/>
      <c r="U281" s="19"/>
      <c r="V281" s="19"/>
    </row>
    <row r="282" spans="1:22" ht="31.2">
      <c r="A282" s="31" t="s">
        <v>164</v>
      </c>
      <c r="B282" s="42" t="s">
        <v>59</v>
      </c>
      <c r="C282" s="44">
        <v>240</v>
      </c>
      <c r="D282" s="45">
        <v>400</v>
      </c>
      <c r="G282" s="19"/>
      <c r="H282" s="19"/>
      <c r="I282" s="19"/>
      <c r="J282" s="19"/>
      <c r="K282" s="19"/>
      <c r="L282" s="19"/>
      <c r="M282" s="19"/>
      <c r="N282" s="19"/>
      <c r="O282" s="19"/>
      <c r="P282" s="19"/>
      <c r="Q282" s="19"/>
      <c r="R282" s="19"/>
      <c r="S282" s="19"/>
      <c r="T282" s="19"/>
      <c r="U282" s="19"/>
      <c r="V282" s="19"/>
    </row>
    <row r="283" spans="1:22" ht="31.2">
      <c r="A283" s="31" t="s">
        <v>62</v>
      </c>
      <c r="B283" s="42" t="s">
        <v>60</v>
      </c>
      <c r="C283" s="44"/>
      <c r="D283" s="45">
        <f>D284</f>
        <v>200</v>
      </c>
      <c r="G283" s="19"/>
      <c r="H283" s="19"/>
      <c r="I283" s="19"/>
      <c r="J283" s="19"/>
      <c r="K283" s="19"/>
      <c r="L283" s="19"/>
      <c r="M283" s="19"/>
      <c r="N283" s="19"/>
      <c r="O283" s="19"/>
      <c r="P283" s="19"/>
      <c r="Q283" s="19"/>
      <c r="R283" s="19"/>
      <c r="S283" s="19"/>
      <c r="T283" s="19"/>
      <c r="U283" s="19"/>
      <c r="V283" s="19"/>
    </row>
    <row r="284" spans="1:22" ht="31.2">
      <c r="A284" s="31" t="s">
        <v>100</v>
      </c>
      <c r="B284" s="42" t="s">
        <v>60</v>
      </c>
      <c r="C284" s="44">
        <v>600</v>
      </c>
      <c r="D284" s="45">
        <f>D285</f>
        <v>200</v>
      </c>
      <c r="G284" s="19"/>
      <c r="H284" s="19"/>
      <c r="I284" s="19"/>
      <c r="J284" s="19"/>
      <c r="K284" s="19"/>
      <c r="L284" s="19"/>
      <c r="M284" s="19"/>
      <c r="N284" s="19"/>
      <c r="O284" s="19"/>
      <c r="P284" s="19"/>
      <c r="Q284" s="19"/>
      <c r="R284" s="19"/>
      <c r="S284" s="19"/>
      <c r="T284" s="19"/>
      <c r="U284" s="19"/>
      <c r="V284" s="19"/>
    </row>
    <row r="285" spans="1:22" ht="25.2" customHeight="1">
      <c r="A285" s="31" t="s">
        <v>99</v>
      </c>
      <c r="B285" s="42" t="s">
        <v>60</v>
      </c>
      <c r="C285" s="44">
        <v>610</v>
      </c>
      <c r="D285" s="45">
        <v>200</v>
      </c>
      <c r="G285" s="19"/>
      <c r="H285" s="19"/>
      <c r="I285" s="19"/>
      <c r="J285" s="19"/>
      <c r="K285" s="19"/>
      <c r="L285" s="19"/>
      <c r="M285" s="19"/>
      <c r="N285" s="19"/>
      <c r="O285" s="19"/>
      <c r="P285" s="19"/>
      <c r="Q285" s="19"/>
      <c r="R285" s="19"/>
      <c r="S285" s="19"/>
      <c r="T285" s="19"/>
      <c r="U285" s="19"/>
      <c r="V285" s="19"/>
    </row>
    <row r="286" spans="1:22" ht="36" customHeight="1">
      <c r="A286" s="31" t="s">
        <v>206</v>
      </c>
      <c r="B286" s="42" t="s">
        <v>61</v>
      </c>
      <c r="C286" s="44"/>
      <c r="D286" s="45">
        <f>D287</f>
        <v>400</v>
      </c>
      <c r="G286" s="19"/>
      <c r="H286" s="19"/>
      <c r="I286" s="19"/>
      <c r="J286" s="19"/>
      <c r="K286" s="19"/>
      <c r="L286" s="19"/>
      <c r="M286" s="19"/>
      <c r="N286" s="19"/>
      <c r="O286" s="19"/>
      <c r="P286" s="19"/>
      <c r="Q286" s="19"/>
      <c r="R286" s="19"/>
      <c r="S286" s="19"/>
      <c r="T286" s="19"/>
      <c r="U286" s="19"/>
      <c r="V286" s="19"/>
    </row>
    <row r="287" spans="1:22" ht="36.75" customHeight="1">
      <c r="A287" s="33" t="s">
        <v>102</v>
      </c>
      <c r="B287" s="42" t="s">
        <v>61</v>
      </c>
      <c r="C287" s="44">
        <v>200</v>
      </c>
      <c r="D287" s="45">
        <f>D288</f>
        <v>400</v>
      </c>
      <c r="G287" s="19"/>
      <c r="H287" s="19"/>
      <c r="I287" s="19"/>
      <c r="J287" s="19"/>
      <c r="K287" s="19"/>
      <c r="L287" s="19"/>
      <c r="M287" s="19"/>
      <c r="N287" s="19"/>
      <c r="O287" s="19"/>
      <c r="P287" s="19"/>
      <c r="Q287" s="19"/>
      <c r="R287" s="19"/>
      <c r="S287" s="19"/>
      <c r="T287" s="19"/>
      <c r="U287" s="19"/>
      <c r="V287" s="19"/>
    </row>
    <row r="288" spans="1:22" ht="31.2">
      <c r="A288" s="31" t="s">
        <v>164</v>
      </c>
      <c r="B288" s="42" t="s">
        <v>61</v>
      </c>
      <c r="C288" s="44">
        <v>240</v>
      </c>
      <c r="D288" s="45">
        <v>400</v>
      </c>
      <c r="G288" s="19"/>
      <c r="H288" s="19"/>
      <c r="I288" s="19"/>
      <c r="J288" s="19"/>
      <c r="K288" s="19"/>
      <c r="L288" s="19"/>
      <c r="M288" s="19"/>
      <c r="N288" s="19"/>
      <c r="O288" s="19"/>
      <c r="P288" s="19"/>
      <c r="Q288" s="19"/>
      <c r="R288" s="19"/>
      <c r="S288" s="19"/>
      <c r="T288" s="19"/>
      <c r="U288" s="19"/>
      <c r="V288" s="19"/>
    </row>
    <row r="289" spans="1:22" ht="31.2">
      <c r="A289" s="31" t="s">
        <v>52</v>
      </c>
      <c r="B289" s="42" t="s">
        <v>63</v>
      </c>
      <c r="C289" s="44"/>
      <c r="D289" s="45">
        <f>D290</f>
        <v>500</v>
      </c>
      <c r="G289" s="19"/>
      <c r="H289" s="19"/>
      <c r="I289" s="19"/>
      <c r="J289" s="19"/>
      <c r="K289" s="19"/>
      <c r="L289" s="19"/>
      <c r="M289" s="19"/>
      <c r="N289" s="19"/>
      <c r="O289" s="19"/>
      <c r="P289" s="19"/>
      <c r="Q289" s="19"/>
      <c r="R289" s="19"/>
      <c r="S289" s="19"/>
      <c r="T289" s="19"/>
      <c r="U289" s="19"/>
      <c r="V289" s="19"/>
    </row>
    <row r="290" spans="1:22" ht="37.200000000000003" customHeight="1">
      <c r="A290" s="33" t="s">
        <v>102</v>
      </c>
      <c r="B290" s="42" t="s">
        <v>63</v>
      </c>
      <c r="C290" s="44">
        <v>200</v>
      </c>
      <c r="D290" s="45">
        <f>D291</f>
        <v>500</v>
      </c>
      <c r="G290" s="19"/>
      <c r="H290" s="19"/>
      <c r="I290" s="19"/>
      <c r="J290" s="19"/>
      <c r="K290" s="19"/>
      <c r="L290" s="19"/>
      <c r="M290" s="19"/>
      <c r="N290" s="19"/>
      <c r="O290" s="19"/>
      <c r="P290" s="19"/>
      <c r="Q290" s="19"/>
      <c r="R290" s="19"/>
      <c r="S290" s="19"/>
      <c r="T290" s="19"/>
      <c r="U290" s="19"/>
      <c r="V290" s="19"/>
    </row>
    <row r="291" spans="1:22" ht="31.2">
      <c r="A291" s="31" t="s">
        <v>164</v>
      </c>
      <c r="B291" s="42" t="s">
        <v>63</v>
      </c>
      <c r="C291" s="44">
        <v>240</v>
      </c>
      <c r="D291" s="45">
        <v>500</v>
      </c>
      <c r="G291" s="19"/>
      <c r="H291" s="19"/>
      <c r="I291" s="19"/>
      <c r="J291" s="19"/>
      <c r="K291" s="19"/>
      <c r="L291" s="19"/>
      <c r="M291" s="19"/>
      <c r="N291" s="19"/>
      <c r="O291" s="19"/>
      <c r="P291" s="19"/>
      <c r="Q291" s="19"/>
      <c r="R291" s="19"/>
      <c r="S291" s="19"/>
      <c r="T291" s="19"/>
      <c r="U291" s="19"/>
      <c r="V291" s="19"/>
    </row>
    <row r="292" spans="1:22" s="1" customFormat="1" ht="52.2" customHeight="1">
      <c r="A292" s="30" t="s">
        <v>128</v>
      </c>
      <c r="B292" s="30" t="s">
        <v>158</v>
      </c>
      <c r="C292" s="30"/>
      <c r="D292" s="59">
        <f>D294</f>
        <v>100</v>
      </c>
      <c r="G292" s="18"/>
      <c r="H292" s="18"/>
      <c r="I292" s="18"/>
      <c r="J292" s="18"/>
      <c r="K292" s="18"/>
      <c r="L292" s="18"/>
      <c r="M292" s="18"/>
      <c r="N292" s="18"/>
      <c r="O292" s="18"/>
      <c r="P292" s="18"/>
      <c r="Q292" s="18"/>
      <c r="R292" s="18"/>
      <c r="S292" s="18"/>
      <c r="T292" s="18"/>
      <c r="U292" s="18"/>
      <c r="V292" s="18"/>
    </row>
    <row r="293" spans="1:22" s="1" customFormat="1">
      <c r="A293" s="33" t="s">
        <v>132</v>
      </c>
      <c r="B293" s="30"/>
      <c r="C293" s="30"/>
      <c r="D293" s="59"/>
      <c r="G293" s="18"/>
      <c r="H293" s="18"/>
      <c r="I293" s="18"/>
      <c r="J293" s="18"/>
      <c r="K293" s="18"/>
      <c r="L293" s="18"/>
      <c r="M293" s="18"/>
      <c r="N293" s="18"/>
      <c r="O293" s="18"/>
      <c r="P293" s="18"/>
      <c r="Q293" s="18"/>
      <c r="R293" s="18"/>
      <c r="S293" s="18"/>
      <c r="T293" s="18"/>
      <c r="U293" s="18"/>
      <c r="V293" s="18"/>
    </row>
    <row r="294" spans="1:22" s="1" customFormat="1" ht="31.95" customHeight="1">
      <c r="A294" s="31" t="s">
        <v>64</v>
      </c>
      <c r="B294" s="43" t="s">
        <v>65</v>
      </c>
      <c r="C294" s="43"/>
      <c r="D294" s="45">
        <f>D295</f>
        <v>100</v>
      </c>
      <c r="G294" s="18"/>
      <c r="H294" s="18"/>
      <c r="I294" s="18"/>
      <c r="J294" s="18"/>
      <c r="K294" s="18"/>
      <c r="L294" s="18"/>
      <c r="M294" s="18"/>
      <c r="N294" s="18"/>
      <c r="O294" s="18"/>
      <c r="P294" s="18"/>
      <c r="Q294" s="18"/>
      <c r="R294" s="18"/>
      <c r="S294" s="18"/>
      <c r="T294" s="18"/>
      <c r="U294" s="18"/>
      <c r="V294" s="18"/>
    </row>
    <row r="295" spans="1:22" s="1" customFormat="1" ht="44.4" customHeight="1">
      <c r="A295" s="33" t="s">
        <v>102</v>
      </c>
      <c r="B295" s="43" t="s">
        <v>65</v>
      </c>
      <c r="C295" s="43">
        <v>200</v>
      </c>
      <c r="D295" s="45">
        <f>D296</f>
        <v>100</v>
      </c>
      <c r="G295" s="18"/>
      <c r="H295" s="18"/>
      <c r="I295" s="18"/>
      <c r="J295" s="18"/>
      <c r="K295" s="18"/>
      <c r="L295" s="18"/>
      <c r="M295" s="18"/>
      <c r="N295" s="18"/>
      <c r="O295" s="18"/>
      <c r="P295" s="18"/>
      <c r="Q295" s="18"/>
      <c r="R295" s="18"/>
      <c r="S295" s="18"/>
      <c r="T295" s="18"/>
      <c r="U295" s="18"/>
      <c r="V295" s="18"/>
    </row>
    <row r="296" spans="1:22" s="1" customFormat="1" ht="33.6" customHeight="1">
      <c r="A296" s="31" t="s">
        <v>164</v>
      </c>
      <c r="B296" s="43" t="s">
        <v>65</v>
      </c>
      <c r="C296" s="44">
        <v>240</v>
      </c>
      <c r="D296" s="45">
        <v>100</v>
      </c>
      <c r="G296" s="18"/>
      <c r="H296" s="18"/>
      <c r="I296" s="18"/>
      <c r="J296" s="18"/>
      <c r="K296" s="18"/>
      <c r="L296" s="18"/>
      <c r="M296" s="18"/>
      <c r="N296" s="18"/>
      <c r="O296" s="18"/>
      <c r="P296" s="18"/>
      <c r="Q296" s="18"/>
      <c r="R296" s="18"/>
      <c r="S296" s="18"/>
      <c r="T296" s="18"/>
      <c r="U296" s="18"/>
      <c r="V296" s="18"/>
    </row>
    <row r="297" spans="1:22" s="4" customFormat="1" ht="26.4" customHeight="1">
      <c r="A297" s="30" t="s">
        <v>252</v>
      </c>
      <c r="B297" s="30" t="s">
        <v>95</v>
      </c>
      <c r="C297" s="30"/>
      <c r="D297" s="59">
        <f>D299+D303</f>
        <v>9066.6999999999989</v>
      </c>
      <c r="G297" s="23"/>
      <c r="H297" s="23"/>
      <c r="I297" s="23"/>
      <c r="J297" s="23"/>
      <c r="K297" s="23"/>
      <c r="L297" s="23"/>
      <c r="M297" s="23"/>
      <c r="N297" s="23"/>
      <c r="O297" s="23"/>
      <c r="P297" s="23"/>
      <c r="Q297" s="23"/>
      <c r="R297" s="23"/>
      <c r="S297" s="23"/>
      <c r="T297" s="23"/>
      <c r="U297" s="23"/>
      <c r="V297" s="23"/>
    </row>
    <row r="298" spans="1:22" s="4" customFormat="1" ht="18" customHeight="1">
      <c r="A298" s="33" t="s">
        <v>132</v>
      </c>
      <c r="B298" s="30"/>
      <c r="C298" s="30"/>
      <c r="D298" s="59"/>
      <c r="G298" s="23"/>
      <c r="H298" s="23"/>
      <c r="I298" s="23"/>
      <c r="J298" s="23"/>
      <c r="K298" s="23"/>
      <c r="L298" s="23"/>
      <c r="M298" s="23"/>
      <c r="N298" s="23"/>
      <c r="O298" s="23"/>
      <c r="P298" s="23"/>
      <c r="Q298" s="23"/>
      <c r="R298" s="23"/>
      <c r="S298" s="23"/>
      <c r="T298" s="23"/>
      <c r="U298" s="23"/>
      <c r="V298" s="23"/>
    </row>
    <row r="299" spans="1:22" s="4" customFormat="1" ht="38.4" customHeight="1">
      <c r="A299" s="31" t="s">
        <v>71</v>
      </c>
      <c r="B299" s="43" t="s">
        <v>72</v>
      </c>
      <c r="C299" s="30"/>
      <c r="D299" s="61">
        <f>D300</f>
        <v>759.8</v>
      </c>
      <c r="G299" s="23"/>
      <c r="H299" s="23"/>
      <c r="I299" s="23"/>
      <c r="J299" s="23"/>
      <c r="K299" s="23"/>
      <c r="L299" s="23"/>
      <c r="M299" s="23"/>
      <c r="N299" s="23"/>
      <c r="O299" s="23"/>
      <c r="P299" s="23"/>
      <c r="Q299" s="23"/>
      <c r="R299" s="23"/>
      <c r="S299" s="23"/>
      <c r="T299" s="23"/>
      <c r="U299" s="23"/>
      <c r="V299" s="23"/>
    </row>
    <row r="300" spans="1:22" s="4" customFormat="1" ht="67.95" customHeight="1">
      <c r="A300" s="31" t="s">
        <v>66</v>
      </c>
      <c r="B300" s="43" t="s">
        <v>73</v>
      </c>
      <c r="C300" s="44"/>
      <c r="D300" s="45">
        <f>D301</f>
        <v>759.8</v>
      </c>
      <c r="G300" s="23"/>
      <c r="H300" s="23"/>
      <c r="I300" s="23"/>
      <c r="J300" s="23"/>
      <c r="K300" s="23"/>
      <c r="L300" s="23"/>
      <c r="M300" s="23"/>
      <c r="N300" s="23"/>
      <c r="O300" s="23"/>
      <c r="P300" s="23"/>
      <c r="Q300" s="23"/>
      <c r="R300" s="23"/>
      <c r="S300" s="23"/>
      <c r="T300" s="23"/>
      <c r="U300" s="23"/>
      <c r="V300" s="23"/>
    </row>
    <row r="301" spans="1:22" s="4" customFormat="1" ht="40.950000000000003" customHeight="1">
      <c r="A301" s="33" t="s">
        <v>102</v>
      </c>
      <c r="B301" s="43" t="s">
        <v>73</v>
      </c>
      <c r="C301" s="43">
        <v>200</v>
      </c>
      <c r="D301" s="45">
        <f>D302</f>
        <v>759.8</v>
      </c>
      <c r="G301" s="23"/>
      <c r="H301" s="23"/>
      <c r="I301" s="23"/>
      <c r="J301" s="23"/>
      <c r="K301" s="23"/>
      <c r="L301" s="23"/>
      <c r="M301" s="23"/>
      <c r="N301" s="23"/>
      <c r="O301" s="23"/>
      <c r="P301" s="23"/>
      <c r="Q301" s="23"/>
      <c r="R301" s="23"/>
      <c r="S301" s="23"/>
      <c r="T301" s="23"/>
      <c r="U301" s="23"/>
      <c r="V301" s="23"/>
    </row>
    <row r="302" spans="1:22" s="4" customFormat="1" ht="36" customHeight="1">
      <c r="A302" s="31" t="s">
        <v>164</v>
      </c>
      <c r="B302" s="43" t="s">
        <v>73</v>
      </c>
      <c r="C302" s="44">
        <v>240</v>
      </c>
      <c r="D302" s="45">
        <f>700+59.8</f>
        <v>759.8</v>
      </c>
      <c r="G302" s="23"/>
      <c r="H302" s="23"/>
      <c r="I302" s="23"/>
      <c r="J302" s="23"/>
      <c r="K302" s="23"/>
      <c r="L302" s="23"/>
      <c r="M302" s="23"/>
      <c r="N302" s="23"/>
      <c r="O302" s="23"/>
      <c r="P302" s="23"/>
      <c r="Q302" s="23"/>
      <c r="R302" s="23"/>
      <c r="S302" s="23"/>
      <c r="T302" s="23"/>
      <c r="U302" s="23"/>
      <c r="V302" s="23"/>
    </row>
    <row r="303" spans="1:22" s="4" customFormat="1" ht="36" customHeight="1">
      <c r="A303" s="33" t="s">
        <v>6</v>
      </c>
      <c r="B303" s="43" t="s">
        <v>74</v>
      </c>
      <c r="C303" s="44"/>
      <c r="D303" s="45">
        <f>D304+D312+D315+D318+D321+D324+D307</f>
        <v>8306.9</v>
      </c>
      <c r="G303" s="23"/>
      <c r="H303" s="23"/>
      <c r="I303" s="23"/>
      <c r="J303" s="23"/>
      <c r="K303" s="23"/>
      <c r="L303" s="23"/>
      <c r="M303" s="23"/>
      <c r="N303" s="23"/>
      <c r="O303" s="23"/>
      <c r="P303" s="23"/>
      <c r="Q303" s="23"/>
      <c r="R303" s="23"/>
      <c r="S303" s="23"/>
      <c r="T303" s="23"/>
      <c r="U303" s="23"/>
      <c r="V303" s="23"/>
    </row>
    <row r="304" spans="1:22" s="4" customFormat="1" ht="31.95" customHeight="1">
      <c r="A304" s="37" t="s">
        <v>67</v>
      </c>
      <c r="B304" s="43" t="s">
        <v>75</v>
      </c>
      <c r="C304" s="44"/>
      <c r="D304" s="45">
        <f>D305</f>
        <v>125.3</v>
      </c>
      <c r="G304" s="23"/>
      <c r="H304" s="23"/>
      <c r="I304" s="23"/>
      <c r="J304" s="23"/>
      <c r="K304" s="23"/>
      <c r="L304" s="23"/>
      <c r="M304" s="23"/>
      <c r="N304" s="23"/>
      <c r="O304" s="23"/>
      <c r="P304" s="23"/>
      <c r="Q304" s="23"/>
      <c r="R304" s="23"/>
      <c r="S304" s="23"/>
      <c r="T304" s="23"/>
      <c r="U304" s="23"/>
      <c r="V304" s="23"/>
    </row>
    <row r="305" spans="1:22" s="4" customFormat="1" ht="32.4" customHeight="1">
      <c r="A305" s="33" t="s">
        <v>102</v>
      </c>
      <c r="B305" s="43" t="s">
        <v>75</v>
      </c>
      <c r="C305" s="44">
        <v>200</v>
      </c>
      <c r="D305" s="45">
        <f>D306</f>
        <v>125.3</v>
      </c>
      <c r="G305" s="23"/>
      <c r="H305" s="23"/>
      <c r="I305" s="23"/>
      <c r="J305" s="23"/>
      <c r="K305" s="23"/>
      <c r="L305" s="23"/>
      <c r="M305" s="23"/>
      <c r="N305" s="23"/>
      <c r="O305" s="23"/>
      <c r="P305" s="23"/>
      <c r="Q305" s="23"/>
      <c r="R305" s="23"/>
      <c r="S305" s="23"/>
      <c r="T305" s="23"/>
      <c r="U305" s="23"/>
      <c r="V305" s="23"/>
    </row>
    <row r="306" spans="1:22" s="4" customFormat="1" ht="37.950000000000003" customHeight="1">
      <c r="A306" s="33" t="s">
        <v>105</v>
      </c>
      <c r="B306" s="43" t="s">
        <v>75</v>
      </c>
      <c r="C306" s="44">
        <v>240</v>
      </c>
      <c r="D306" s="45">
        <f>80+45.3</f>
        <v>125.3</v>
      </c>
      <c r="G306" s="23"/>
      <c r="H306" s="23"/>
      <c r="I306" s="23"/>
      <c r="J306" s="23"/>
      <c r="K306" s="23"/>
      <c r="L306" s="23"/>
      <c r="M306" s="23"/>
      <c r="N306" s="23"/>
      <c r="O306" s="23"/>
      <c r="P306" s="23"/>
      <c r="Q306" s="23"/>
      <c r="R306" s="23"/>
      <c r="S306" s="23"/>
      <c r="T306" s="23"/>
      <c r="U306" s="23"/>
      <c r="V306" s="23"/>
    </row>
    <row r="307" spans="1:22" s="4" customFormat="1" ht="40.950000000000003" customHeight="1">
      <c r="A307" s="56" t="s">
        <v>253</v>
      </c>
      <c r="B307" s="43" t="s">
        <v>76</v>
      </c>
      <c r="C307" s="44"/>
      <c r="D307" s="45">
        <f>D308+D310</f>
        <v>4551.5</v>
      </c>
      <c r="G307" s="23"/>
      <c r="H307" s="23"/>
      <c r="I307" s="23"/>
      <c r="J307" s="23"/>
      <c r="K307" s="23"/>
      <c r="L307" s="23"/>
      <c r="M307" s="23"/>
      <c r="N307" s="23"/>
      <c r="O307" s="23"/>
      <c r="P307" s="23"/>
      <c r="Q307" s="23"/>
      <c r="R307" s="23"/>
      <c r="S307" s="23"/>
      <c r="T307" s="23"/>
      <c r="U307" s="23"/>
      <c r="V307" s="23"/>
    </row>
    <row r="308" spans="1:22" s="4" customFormat="1" ht="24.6" customHeight="1">
      <c r="A308" s="34" t="s">
        <v>103</v>
      </c>
      <c r="B308" s="43" t="s">
        <v>76</v>
      </c>
      <c r="C308" s="44">
        <v>300</v>
      </c>
      <c r="D308" s="45">
        <f>D309</f>
        <v>4101.5</v>
      </c>
      <c r="G308" s="23"/>
      <c r="H308" s="23"/>
      <c r="I308" s="23"/>
      <c r="J308" s="23"/>
      <c r="K308" s="23"/>
      <c r="L308" s="23"/>
      <c r="M308" s="23"/>
      <c r="N308" s="23"/>
      <c r="O308" s="23"/>
      <c r="P308" s="23"/>
      <c r="Q308" s="23"/>
      <c r="R308" s="23"/>
      <c r="S308" s="23"/>
      <c r="T308" s="23"/>
      <c r="U308" s="23"/>
      <c r="V308" s="23"/>
    </row>
    <row r="309" spans="1:22" s="4" customFormat="1" ht="24.6" customHeight="1">
      <c r="A309" s="33" t="s">
        <v>32</v>
      </c>
      <c r="B309" s="43" t="s">
        <v>76</v>
      </c>
      <c r="C309" s="44">
        <v>320</v>
      </c>
      <c r="D309" s="45">
        <f>2000+2100+1.5</f>
        <v>4101.5</v>
      </c>
      <c r="G309" s="23"/>
      <c r="H309" s="23"/>
      <c r="I309" s="23"/>
      <c r="J309" s="23"/>
      <c r="K309" s="23"/>
      <c r="L309" s="23"/>
      <c r="M309" s="23"/>
      <c r="N309" s="23"/>
      <c r="O309" s="23"/>
      <c r="P309" s="23"/>
      <c r="Q309" s="23"/>
      <c r="R309" s="23"/>
      <c r="S309" s="23"/>
      <c r="T309" s="23"/>
      <c r="U309" s="23"/>
      <c r="V309" s="23"/>
    </row>
    <row r="310" spans="1:22" s="4" customFormat="1" ht="37.950000000000003" customHeight="1">
      <c r="A310" s="31" t="s">
        <v>100</v>
      </c>
      <c r="B310" s="43" t="s">
        <v>76</v>
      </c>
      <c r="C310" s="44">
        <v>600</v>
      </c>
      <c r="D310" s="45">
        <f>D311</f>
        <v>450</v>
      </c>
      <c r="G310" s="23"/>
      <c r="H310" s="23"/>
      <c r="I310" s="23"/>
      <c r="J310" s="23"/>
      <c r="K310" s="23"/>
      <c r="L310" s="23"/>
      <c r="M310" s="23"/>
      <c r="N310" s="23"/>
      <c r="O310" s="23"/>
      <c r="P310" s="23"/>
      <c r="Q310" s="23"/>
      <c r="R310" s="23"/>
      <c r="S310" s="23"/>
      <c r="T310" s="23"/>
      <c r="U310" s="23"/>
      <c r="V310" s="23"/>
    </row>
    <row r="311" spans="1:22" s="4" customFormat="1" ht="25.95" customHeight="1">
      <c r="A311" s="31" t="s">
        <v>99</v>
      </c>
      <c r="B311" s="43" t="s">
        <v>76</v>
      </c>
      <c r="C311" s="44">
        <v>610</v>
      </c>
      <c r="D311" s="45">
        <v>450</v>
      </c>
      <c r="G311" s="23"/>
      <c r="H311" s="23"/>
      <c r="I311" s="23"/>
      <c r="J311" s="23"/>
      <c r="K311" s="23"/>
      <c r="L311" s="23"/>
      <c r="M311" s="23"/>
      <c r="N311" s="23"/>
      <c r="O311" s="23"/>
      <c r="P311" s="23"/>
      <c r="Q311" s="23"/>
      <c r="R311" s="23"/>
      <c r="S311" s="23"/>
      <c r="T311" s="23"/>
      <c r="U311" s="23"/>
      <c r="V311" s="23"/>
    </row>
    <row r="312" spans="1:22" s="4" customFormat="1" ht="82.95" customHeight="1">
      <c r="A312" s="37" t="s">
        <v>216</v>
      </c>
      <c r="B312" s="43" t="s">
        <v>77</v>
      </c>
      <c r="C312" s="44"/>
      <c r="D312" s="45">
        <f>D313</f>
        <v>470</v>
      </c>
      <c r="G312" s="23"/>
      <c r="H312" s="23"/>
      <c r="I312" s="23"/>
      <c r="J312" s="23"/>
      <c r="K312" s="23"/>
      <c r="L312" s="23"/>
      <c r="M312" s="23"/>
      <c r="N312" s="23"/>
      <c r="O312" s="23"/>
      <c r="P312" s="23"/>
      <c r="Q312" s="23"/>
      <c r="R312" s="23"/>
      <c r="S312" s="23"/>
      <c r="T312" s="23"/>
      <c r="U312" s="23"/>
      <c r="V312" s="23"/>
    </row>
    <row r="313" spans="1:22" s="4" customFormat="1" ht="28.95" customHeight="1">
      <c r="A313" s="33" t="s">
        <v>103</v>
      </c>
      <c r="B313" s="43" t="s">
        <v>77</v>
      </c>
      <c r="C313" s="44">
        <v>300</v>
      </c>
      <c r="D313" s="45">
        <f>D314</f>
        <v>470</v>
      </c>
      <c r="G313" s="23"/>
      <c r="H313" s="23"/>
      <c r="I313" s="23"/>
      <c r="J313" s="23"/>
      <c r="K313" s="23"/>
      <c r="L313" s="23"/>
      <c r="M313" s="23"/>
      <c r="N313" s="23"/>
      <c r="O313" s="23"/>
      <c r="P313" s="23"/>
      <c r="Q313" s="23"/>
      <c r="R313" s="23"/>
      <c r="S313" s="23"/>
      <c r="T313" s="23"/>
      <c r="U313" s="23"/>
      <c r="V313" s="23"/>
    </row>
    <row r="314" spans="1:22" s="4" customFormat="1" ht="25.95" customHeight="1">
      <c r="A314" s="33" t="s">
        <v>68</v>
      </c>
      <c r="B314" s="43" t="s">
        <v>77</v>
      </c>
      <c r="C314" s="44">
        <v>310</v>
      </c>
      <c r="D314" s="45">
        <v>470</v>
      </c>
      <c r="G314" s="23"/>
      <c r="H314" s="23"/>
      <c r="I314" s="23"/>
      <c r="J314" s="23"/>
      <c r="K314" s="23"/>
      <c r="L314" s="23"/>
      <c r="M314" s="23"/>
      <c r="N314" s="23"/>
      <c r="O314" s="23"/>
      <c r="P314" s="23"/>
      <c r="Q314" s="23"/>
      <c r="R314" s="23"/>
      <c r="S314" s="23"/>
      <c r="T314" s="23"/>
      <c r="U314" s="23"/>
      <c r="V314" s="23"/>
    </row>
    <row r="315" spans="1:22" s="4" customFormat="1" ht="46.2" customHeight="1">
      <c r="A315" s="31" t="s">
        <v>225</v>
      </c>
      <c r="B315" s="43" t="s">
        <v>78</v>
      </c>
      <c r="C315" s="44"/>
      <c r="D315" s="45">
        <f>D316</f>
        <v>633.5</v>
      </c>
      <c r="G315" s="23"/>
      <c r="H315" s="23"/>
      <c r="I315" s="23"/>
      <c r="J315" s="23"/>
      <c r="K315" s="23"/>
      <c r="L315" s="23"/>
      <c r="M315" s="23"/>
      <c r="N315" s="23"/>
      <c r="O315" s="23"/>
      <c r="P315" s="23"/>
      <c r="Q315" s="23"/>
      <c r="R315" s="23"/>
      <c r="S315" s="23"/>
      <c r="T315" s="23"/>
      <c r="U315" s="23"/>
      <c r="V315" s="23"/>
    </row>
    <row r="316" spans="1:22" s="4" customFormat="1" ht="34.200000000000003" customHeight="1">
      <c r="A316" s="33" t="s">
        <v>102</v>
      </c>
      <c r="B316" s="43" t="s">
        <v>78</v>
      </c>
      <c r="C316" s="43">
        <v>200</v>
      </c>
      <c r="D316" s="45">
        <f>D317</f>
        <v>633.5</v>
      </c>
      <c r="G316" s="23"/>
      <c r="H316" s="23"/>
      <c r="I316" s="23"/>
      <c r="J316" s="23"/>
      <c r="K316" s="23"/>
      <c r="L316" s="23"/>
      <c r="M316" s="23"/>
      <c r="N316" s="23"/>
      <c r="O316" s="23"/>
      <c r="P316" s="23"/>
      <c r="Q316" s="23"/>
      <c r="R316" s="23"/>
      <c r="S316" s="23"/>
      <c r="T316" s="23"/>
      <c r="U316" s="23"/>
      <c r="V316" s="23"/>
    </row>
    <row r="317" spans="1:22" s="4" customFormat="1" ht="46.2" customHeight="1">
      <c r="A317" s="31" t="s">
        <v>164</v>
      </c>
      <c r="B317" s="43" t="s">
        <v>78</v>
      </c>
      <c r="C317" s="44">
        <v>240</v>
      </c>
      <c r="D317" s="45">
        <f>200+433.5</f>
        <v>633.5</v>
      </c>
      <c r="G317" s="23"/>
      <c r="H317" s="23"/>
      <c r="I317" s="23"/>
      <c r="J317" s="23"/>
      <c r="K317" s="23"/>
      <c r="L317" s="23"/>
      <c r="M317" s="23"/>
      <c r="N317" s="23"/>
      <c r="O317" s="23"/>
      <c r="P317" s="23"/>
      <c r="Q317" s="23"/>
      <c r="R317" s="23"/>
      <c r="S317" s="23"/>
      <c r="T317" s="23"/>
      <c r="U317" s="23"/>
      <c r="V317" s="23"/>
    </row>
    <row r="318" spans="1:22" s="4" customFormat="1" ht="46.2" customHeight="1">
      <c r="A318" s="33" t="s">
        <v>69</v>
      </c>
      <c r="B318" s="43" t="s">
        <v>79</v>
      </c>
      <c r="C318" s="44"/>
      <c r="D318" s="45">
        <f>D319</f>
        <v>2160</v>
      </c>
      <c r="G318" s="23"/>
      <c r="H318" s="23"/>
      <c r="I318" s="23"/>
      <c r="J318" s="23"/>
      <c r="K318" s="23"/>
      <c r="L318" s="23"/>
      <c r="M318" s="23"/>
      <c r="N318" s="23"/>
      <c r="O318" s="23"/>
      <c r="P318" s="23"/>
      <c r="Q318" s="23"/>
      <c r="R318" s="23"/>
      <c r="S318" s="23"/>
      <c r="T318" s="23"/>
      <c r="U318" s="23"/>
      <c r="V318" s="23"/>
    </row>
    <row r="319" spans="1:22" s="4" customFormat="1" ht="23.4" customHeight="1">
      <c r="A319" s="33" t="s">
        <v>103</v>
      </c>
      <c r="B319" s="43" t="s">
        <v>79</v>
      </c>
      <c r="C319" s="44">
        <v>300</v>
      </c>
      <c r="D319" s="45">
        <f>D320</f>
        <v>2160</v>
      </c>
      <c r="G319" s="23"/>
      <c r="H319" s="23"/>
      <c r="I319" s="23"/>
      <c r="J319" s="23"/>
      <c r="K319" s="23"/>
      <c r="L319" s="23"/>
      <c r="M319" s="23"/>
      <c r="N319" s="23"/>
      <c r="O319" s="23"/>
      <c r="P319" s="23"/>
      <c r="Q319" s="23"/>
      <c r="R319" s="23"/>
      <c r="S319" s="23"/>
      <c r="T319" s="23"/>
      <c r="U319" s="23"/>
      <c r="V319" s="23"/>
    </row>
    <row r="320" spans="1:22" s="4" customFormat="1" ht="21.6" customHeight="1">
      <c r="A320" s="33" t="s">
        <v>68</v>
      </c>
      <c r="B320" s="43" t="s">
        <v>79</v>
      </c>
      <c r="C320" s="44">
        <v>310</v>
      </c>
      <c r="D320" s="45">
        <v>2160</v>
      </c>
      <c r="G320" s="23"/>
      <c r="H320" s="23"/>
      <c r="I320" s="23"/>
      <c r="J320" s="23"/>
      <c r="K320" s="23"/>
      <c r="L320" s="23"/>
      <c r="M320" s="23"/>
      <c r="N320" s="23"/>
      <c r="O320" s="23"/>
      <c r="P320" s="23"/>
      <c r="Q320" s="23"/>
      <c r="R320" s="23"/>
      <c r="S320" s="23"/>
      <c r="T320" s="23"/>
      <c r="U320" s="23"/>
      <c r="V320" s="23"/>
    </row>
    <row r="321" spans="1:22" s="4" customFormat="1" ht="65.400000000000006" customHeight="1">
      <c r="A321" s="33" t="s">
        <v>70</v>
      </c>
      <c r="B321" s="43" t="s">
        <v>204</v>
      </c>
      <c r="C321" s="44"/>
      <c r="D321" s="45">
        <f>D322</f>
        <v>266.60000000000002</v>
      </c>
      <c r="G321" s="23"/>
      <c r="H321" s="23"/>
      <c r="I321" s="23"/>
      <c r="J321" s="23"/>
      <c r="K321" s="23"/>
      <c r="L321" s="23"/>
      <c r="M321" s="23"/>
      <c r="N321" s="23"/>
      <c r="O321" s="23"/>
      <c r="P321" s="23"/>
      <c r="Q321" s="23"/>
      <c r="R321" s="23"/>
      <c r="S321" s="23"/>
      <c r="T321" s="23"/>
      <c r="U321" s="23"/>
      <c r="V321" s="23"/>
    </row>
    <row r="322" spans="1:22" s="4" customFormat="1" ht="35.4" customHeight="1">
      <c r="A322" s="33" t="s">
        <v>102</v>
      </c>
      <c r="B322" s="43" t="s">
        <v>204</v>
      </c>
      <c r="C322" s="44">
        <v>200</v>
      </c>
      <c r="D322" s="45">
        <f>D323</f>
        <v>266.60000000000002</v>
      </c>
      <c r="G322" s="23"/>
      <c r="H322" s="23"/>
      <c r="I322" s="23"/>
      <c r="J322" s="23"/>
      <c r="K322" s="23"/>
      <c r="L322" s="23"/>
      <c r="M322" s="23"/>
      <c r="N322" s="23"/>
      <c r="O322" s="23"/>
      <c r="P322" s="23"/>
      <c r="Q322" s="23"/>
      <c r="R322" s="23"/>
      <c r="S322" s="23"/>
      <c r="T322" s="23"/>
      <c r="U322" s="23"/>
      <c r="V322" s="23"/>
    </row>
    <row r="323" spans="1:22" s="4" customFormat="1" ht="36" customHeight="1">
      <c r="A323" s="31" t="s">
        <v>164</v>
      </c>
      <c r="B323" s="43" t="s">
        <v>204</v>
      </c>
      <c r="C323" s="44">
        <v>240</v>
      </c>
      <c r="D323" s="45">
        <f>240+26.6</f>
        <v>266.60000000000002</v>
      </c>
      <c r="G323" s="23"/>
      <c r="H323" s="23"/>
      <c r="I323" s="23"/>
      <c r="J323" s="23"/>
      <c r="K323" s="23"/>
      <c r="L323" s="23"/>
      <c r="M323" s="23"/>
      <c r="N323" s="23"/>
      <c r="O323" s="23"/>
      <c r="P323" s="23"/>
      <c r="Q323" s="23"/>
      <c r="R323" s="23"/>
      <c r="S323" s="23"/>
      <c r="T323" s="23"/>
      <c r="U323" s="23"/>
      <c r="V323" s="23"/>
    </row>
    <row r="324" spans="1:22" s="4" customFormat="1" ht="67.2" customHeight="1">
      <c r="A324" s="31" t="s">
        <v>80</v>
      </c>
      <c r="B324" s="43" t="s">
        <v>81</v>
      </c>
      <c r="C324" s="43"/>
      <c r="D324" s="45">
        <f>D325</f>
        <v>100</v>
      </c>
      <c r="G324" s="23"/>
      <c r="H324" s="23"/>
      <c r="I324" s="23"/>
      <c r="J324" s="23"/>
      <c r="K324" s="23"/>
      <c r="L324" s="23"/>
      <c r="M324" s="23"/>
      <c r="N324" s="23"/>
      <c r="O324" s="23"/>
      <c r="P324" s="23"/>
      <c r="Q324" s="23"/>
      <c r="R324" s="23"/>
      <c r="S324" s="23"/>
      <c r="T324" s="23"/>
      <c r="U324" s="23"/>
      <c r="V324" s="23"/>
    </row>
    <row r="325" spans="1:22" s="4" customFormat="1" ht="36" customHeight="1">
      <c r="A325" s="31" t="s">
        <v>100</v>
      </c>
      <c r="B325" s="43" t="s">
        <v>81</v>
      </c>
      <c r="C325" s="43">
        <v>600</v>
      </c>
      <c r="D325" s="45">
        <f>D326</f>
        <v>100</v>
      </c>
      <c r="G325" s="23"/>
      <c r="H325" s="23"/>
      <c r="I325" s="23"/>
      <c r="J325" s="23"/>
      <c r="K325" s="23"/>
      <c r="L325" s="23"/>
      <c r="M325" s="23"/>
      <c r="N325" s="23"/>
      <c r="O325" s="23"/>
      <c r="P325" s="23"/>
      <c r="Q325" s="23"/>
      <c r="R325" s="23"/>
      <c r="S325" s="23"/>
      <c r="T325" s="23"/>
      <c r="U325" s="23"/>
      <c r="V325" s="23"/>
    </row>
    <row r="326" spans="1:22" s="4" customFormat="1" ht="40.200000000000003" customHeight="1">
      <c r="A326" s="33" t="s">
        <v>122</v>
      </c>
      <c r="B326" s="43" t="s">
        <v>81</v>
      </c>
      <c r="C326" s="44">
        <v>630</v>
      </c>
      <c r="D326" s="45">
        <v>100</v>
      </c>
      <c r="G326" s="23"/>
      <c r="H326" s="23"/>
      <c r="I326" s="23"/>
      <c r="J326" s="23"/>
      <c r="K326" s="23"/>
      <c r="L326" s="23"/>
      <c r="M326" s="23"/>
      <c r="N326" s="23"/>
      <c r="O326" s="23"/>
      <c r="P326" s="23"/>
      <c r="Q326" s="23"/>
      <c r="R326" s="23"/>
      <c r="S326" s="23"/>
      <c r="T326" s="23"/>
      <c r="U326" s="23"/>
      <c r="V326" s="23"/>
    </row>
    <row r="327" spans="1:22" s="3" customFormat="1" ht="28.2" customHeight="1">
      <c r="A327" s="27" t="s">
        <v>233</v>
      </c>
      <c r="B327" s="29"/>
      <c r="C327" s="29"/>
      <c r="D327" s="65">
        <f>D297+D292+D264+D246+D220+D214+D186+D177+D170+D149+D139+D79+D30+D14</f>
        <v>468770.70000000007</v>
      </c>
      <c r="G327" s="16"/>
      <c r="H327" s="16"/>
      <c r="I327" s="16"/>
      <c r="J327" s="16"/>
      <c r="K327" s="16"/>
      <c r="L327" s="16"/>
      <c r="M327" s="16"/>
      <c r="N327" s="16"/>
      <c r="O327" s="16"/>
      <c r="P327" s="16"/>
      <c r="Q327" s="16"/>
      <c r="R327" s="16"/>
      <c r="S327" s="16"/>
      <c r="T327" s="16"/>
      <c r="U327" s="16"/>
      <c r="V327" s="16"/>
    </row>
  </sheetData>
  <mergeCells count="5">
    <mergeCell ref="A10:D10"/>
    <mergeCell ref="A2:D2"/>
    <mergeCell ref="A3:D3"/>
    <mergeCell ref="B6:D6"/>
    <mergeCell ref="A7:D7"/>
  </mergeCells>
  <phoneticPr fontId="0" type="noConversion"/>
  <pageMargins left="0.70866141732283472" right="0.15748031496062992" top="0.43307086614173229" bottom="0.35433070866141736" header="0.15748031496062992" footer="0.23622047244094491"/>
  <pageSetup paperSize="9" scale="95" fitToHeight="0" orientation="portrait" blackAndWhite="1" r:id="rId1"/>
  <headerFooter alignWithMargins="0">
    <oddHeader>&amp;R&amp;"Times New Roman,обычный"&amp;P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2014</vt:lpstr>
      <vt:lpstr>'2014'!Заголовки_для_печати</vt:lpstr>
      <vt:lpstr>'2014'!Область_печати</vt:lpstr>
    </vt:vector>
  </TitlesOfParts>
  <Company>MinFin MO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504_bei</dc:creator>
  <cp:lastModifiedBy>Пашкевич</cp:lastModifiedBy>
  <cp:lastPrinted>2014-01-23T13:00:00Z</cp:lastPrinted>
  <dcterms:created xsi:type="dcterms:W3CDTF">2007-08-15T05:41:05Z</dcterms:created>
  <dcterms:modified xsi:type="dcterms:W3CDTF">2014-01-30T08:49:56Z</dcterms:modified>
</cp:coreProperties>
</file>